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Тарый расчет " sheetId="1" r:id="rId4"/>
    <sheet state="visible" name="Лист4" sheetId="2" r:id="rId5"/>
    <sheet state="visible" name="С изменениями " sheetId="3" r:id="rId6"/>
    <sheet state="visible" name="Прайс материалы" sheetId="4" r:id="rId7"/>
    <sheet state="visible" name="Прайс работы и услуги" sheetId="5" r:id="rId8"/>
  </sheets>
  <definedNames>
    <definedName hidden="1" localSheetId="0" name="_xlnm._FilterDatabase">'СТарый расчет '!$A$14:$R$324</definedName>
    <definedName hidden="1" localSheetId="2" name="_xlnm._FilterDatabase">'С изменениями '!$A$17:$R$351</definedName>
    <definedName hidden="1" localSheetId="3" name="_xlnm._FilterDatabase">'Прайс материалы'!$A$1:$I$256</definedName>
  </definedNames>
  <calcPr/>
</workbook>
</file>

<file path=xl/sharedStrings.xml><?xml version="1.0" encoding="utf-8"?>
<sst xmlns="http://schemas.openxmlformats.org/spreadsheetml/2006/main" count="678" uniqueCount="165">
  <si>
    <t xml:space="preserve">ООО «»
-------------------------------------------------------------
Строительство деревянных домов
-------------------------------------------------------------
</t>
  </si>
  <si>
    <t>Деревянные дома с душой и на совесть</t>
  </si>
  <si>
    <t>Баня из клееного бруса сечения 200х185 мм и 160х185 мм по индивидуальному проекту</t>
  </si>
  <si>
    <t>Фундамент</t>
  </si>
  <si>
    <t>Домокомплект</t>
  </si>
  <si>
    <t>Кровля</t>
  </si>
  <si>
    <t>Заполнение проемов (окна, двери)</t>
  </si>
  <si>
    <t>Отделка внешняя</t>
  </si>
  <si>
    <t>Премия менеджера отдела прдаж</t>
  </si>
  <si>
    <t>Отделка внутренняя</t>
  </si>
  <si>
    <t>Коммуникации</t>
  </si>
  <si>
    <t>Дополнительно</t>
  </si>
  <si>
    <t>Рентабельность</t>
  </si>
  <si>
    <t>Всего:</t>
  </si>
  <si>
    <t>Итого без НДС:</t>
  </si>
  <si>
    <t>Раздел</t>
  </si>
  <si>
    <t>Виды работ:</t>
  </si>
  <si>
    <t>Ед.изм.</t>
  </si>
  <si>
    <t>Кол-во</t>
  </si>
  <si>
    <t>Цена бюджет</t>
  </si>
  <si>
    <t>Расходы бюджет</t>
  </si>
  <si>
    <t>Ст-ть  работ</t>
  </si>
  <si>
    <t>Итого по работам</t>
  </si>
  <si>
    <t>Материалы:</t>
  </si>
  <si>
    <t>Ст-ть материалов</t>
  </si>
  <si>
    <t>Итого по материалам</t>
  </si>
  <si>
    <t>Работ</t>
  </si>
  <si>
    <t>Материалов</t>
  </si>
  <si>
    <t xml:space="preserve">Устройство черновых и предчистовых полов </t>
  </si>
  <si>
    <t>Устройство чернового пола/потолка с утеплением</t>
  </si>
  <si>
    <t>м2</t>
  </si>
  <si>
    <t xml:space="preserve">Доска 100х40х6000 мм (сосна) камерная сушка </t>
  </si>
  <si>
    <t>м3</t>
  </si>
  <si>
    <t>Укладка ЦСП в 1 слой</t>
  </si>
  <si>
    <t>Доска 100х25х6000 мм (сосна) камерная сушка</t>
  </si>
  <si>
    <t>Утеплитель Кнауф 0,6 м3 (толщиной 100 мм) коэффициент теплопроводности 0,037</t>
  </si>
  <si>
    <t>упак</t>
  </si>
  <si>
    <t>Транспортные расходы</t>
  </si>
  <si>
    <t>маш.</t>
  </si>
  <si>
    <t>ЦСП 16 мм 1250х3200 мм</t>
  </si>
  <si>
    <t>лист</t>
  </si>
  <si>
    <t>Изоспан A цоколь</t>
  </si>
  <si>
    <t>рул</t>
  </si>
  <si>
    <t>Изоспан DM 75 м2</t>
  </si>
  <si>
    <t>Лента изоляционная Паранет 20м</t>
  </si>
  <si>
    <t>Метизы и расходные материалы</t>
  </si>
  <si>
    <t>компл</t>
  </si>
  <si>
    <t xml:space="preserve">Устройство предчистового чердачного перекрытия </t>
  </si>
  <si>
    <t>м3.</t>
  </si>
  <si>
    <t>упак.</t>
  </si>
  <si>
    <t>рул.</t>
  </si>
  <si>
    <t>Компл.</t>
  </si>
  <si>
    <t xml:space="preserve">Устройство теплых водянных полов </t>
  </si>
  <si>
    <t>Монтаж теплого водяного пола (работы + материалы)</t>
  </si>
  <si>
    <t>Устройство полусухой цементно-песчаной стяжки (работы + материалы)</t>
  </si>
  <si>
    <t xml:space="preserve">Устройство обсадных коробок </t>
  </si>
  <si>
    <t>Доработка оконного или дверного проема</t>
  </si>
  <si>
    <t>шт.</t>
  </si>
  <si>
    <t>Лента герметизирующая внутренняя, 7 м</t>
  </si>
  <si>
    <t>Установка обсадных коробок (двери)</t>
  </si>
  <si>
    <t>м.п</t>
  </si>
  <si>
    <t>Лента герметизирующая Технониколь наружная  3 м</t>
  </si>
  <si>
    <t>Установка обсадных коробок (окна)</t>
  </si>
  <si>
    <t>Джут шир. 120 мм, толщ. 6 мм, рул. 20 м.п.</t>
  </si>
  <si>
    <t>Упак.</t>
  </si>
  <si>
    <t>Установка ПВХ подоконников</t>
  </si>
  <si>
    <t xml:space="preserve">м.п </t>
  </si>
  <si>
    <t>Фанера 1220х2440х20 мм</t>
  </si>
  <si>
    <t>Лист.</t>
  </si>
  <si>
    <t>Установка отливов на оконные проемы</t>
  </si>
  <si>
    <t>Брусок 40х40х6000 мм (сосна) камерная сушка</t>
  </si>
  <si>
    <t>компл.</t>
  </si>
  <si>
    <t xml:space="preserve">Отлив металлический , 2 м </t>
  </si>
  <si>
    <t>Подоконник ПВХ</t>
  </si>
  <si>
    <t>Окна , входные двери ( без установки наличников )</t>
  </si>
  <si>
    <t xml:space="preserve">Монтаж окон </t>
  </si>
  <si>
    <t>Окно профиль Arctica_exprof, фурнитура siegenia classic, заполнение 4_14_4_14_4, стекло энерго, цвет белый</t>
  </si>
  <si>
    <t>Монтаж двери ПВХ</t>
  </si>
  <si>
    <t>Установка входной двери (металл)</t>
  </si>
  <si>
    <t>Маш.</t>
  </si>
  <si>
    <t xml:space="preserve">Дверь Пвх </t>
  </si>
  <si>
    <t>Входная дверь с терморазрывом (эконом)</t>
  </si>
  <si>
    <t>Пена монтажная</t>
  </si>
  <si>
    <t>бал.</t>
  </si>
  <si>
    <t>Подшивка лобовой доски планкеном без покраски</t>
  </si>
  <si>
    <t>Подшив лобовой доски</t>
  </si>
  <si>
    <t>м.п.</t>
  </si>
  <si>
    <t>Планкен прямой (сосна) сорт АВ</t>
  </si>
  <si>
    <t>Крепеж для планкена</t>
  </si>
  <si>
    <t xml:space="preserve">Водосточная система </t>
  </si>
  <si>
    <t>Установка водосточных труб</t>
  </si>
  <si>
    <t>Водосборная воронка Docke Premium</t>
  </si>
  <si>
    <t>Установка водосточных желобов</t>
  </si>
  <si>
    <t>Желоб водосточный  3000 мм  Docke Premium</t>
  </si>
  <si>
    <t>Соединитель желобов Docke Premium</t>
  </si>
  <si>
    <t>Заглушка желоба Docke Premium</t>
  </si>
  <si>
    <t>Угол наружный 90 гр</t>
  </si>
  <si>
    <t>Кронштейна желоба Docke Premium</t>
  </si>
  <si>
    <t>Колено трубы 45 град. Docke Premium</t>
  </si>
  <si>
    <t>Наконечник Docke Premium</t>
  </si>
  <si>
    <t>Труба водосточная 3000 мм Docke Premium</t>
  </si>
  <si>
    <t>Труба водосточная 1000 мм Docke Premium</t>
  </si>
  <si>
    <t>Хомут универсальный Docke Premium</t>
  </si>
  <si>
    <t>комплект</t>
  </si>
  <si>
    <t>Установка наличников</t>
  </si>
  <si>
    <t>Наличник 18х130х6000 мм (сосна) Экстра</t>
  </si>
  <si>
    <t>Антисептирование пиломатериала (работа+материал)</t>
  </si>
  <si>
    <t xml:space="preserve">Скважина </t>
  </si>
  <si>
    <t>Монтаж (установка кессона, адаптера, насоса, герметизация скважины оголовком, прокладка труб водоснабжения с утеплением, пусконаладочные работы, доставка материалов, аренда спецтехники, материалы)</t>
  </si>
  <si>
    <t>Установка и подключение бойлера, в том числе бойлер 80л</t>
  </si>
  <si>
    <t>Монтаж радиаторного типа отопления (в т.ч. материалы)</t>
  </si>
  <si>
    <t>Подвод электроэнергии от столба в дом</t>
  </si>
  <si>
    <t>Черновые электромонтажные работы, расключение распределительного щита</t>
  </si>
  <si>
    <t>Установка розеток и выключателей</t>
  </si>
  <si>
    <t>Устройство переливного септика (два колодца по два кольца диам. 2 м) работы + материалы</t>
  </si>
  <si>
    <t>Устройство внутренней системы водоснабжения и водоотведения (работы+материалы)</t>
  </si>
  <si>
    <t>Устройство натяжных потолков (кухня-гостинная, комнаты, предбанник , комната отдыха , котельная , тамбур, с\у, душевая , холл)</t>
  </si>
  <si>
    <t xml:space="preserve">Установка тканевых полотен </t>
  </si>
  <si>
    <t>усл.</t>
  </si>
  <si>
    <t xml:space="preserve">Тканевые белые полотна Descor Германия </t>
  </si>
  <si>
    <t xml:space="preserve">Обработка доп углов на полотне </t>
  </si>
  <si>
    <t xml:space="preserve">Закладные под люстру </t>
  </si>
  <si>
    <t xml:space="preserve">Обивка пластиковым стеновым профилем -прищепка </t>
  </si>
  <si>
    <t xml:space="preserve">Закладные точечные светильники встраиваемые Круглые диаметр до 100мм </t>
  </si>
  <si>
    <t xml:space="preserve">Работа на высоте от 3м </t>
  </si>
  <si>
    <t xml:space="preserve">Закладные трековые светильники с установкой </t>
  </si>
  <si>
    <t xml:space="preserve">Установка простой люстры </t>
  </si>
  <si>
    <t xml:space="preserve">Закладные простой люстры бех сборки </t>
  </si>
  <si>
    <t>Агент</t>
  </si>
  <si>
    <t>Обсадная коробка для дверных проемов 120,160, 200 мм, Т-образная, сорт АБ, толщина 40 мм без порога</t>
  </si>
  <si>
    <t>Обсадная коробка для дверных проемов 120,160, 200 мм, Т-образная, сорт АБ, толщина 60 мм без порога</t>
  </si>
  <si>
    <t xml:space="preserve"> НДС:</t>
  </si>
  <si>
    <t>Итого с НДС:</t>
  </si>
  <si>
    <t>Подшивка лобовой доски планкеном, подшив свесов кровли (с покраской) , устройство настила террасы , монтаж и изготовлеие ограждения террасы (с покраской ) , устройство уличных лестниц на террасе (2 штуки)</t>
  </si>
  <si>
    <t>30*140</t>
  </si>
  <si>
    <t>Подшив сводов террасы (с открытыми стропилами)</t>
  </si>
  <si>
    <t xml:space="preserve">Покраска планкена со всех сторон на 1 слой </t>
  </si>
  <si>
    <t>5075 Универсальная водная лазурь для наруж. и внутр. работ Biofa 10л</t>
  </si>
  <si>
    <t xml:space="preserve">Покраска лицевой стороны планкена на 1 слой </t>
  </si>
  <si>
    <t>Колеровка масла</t>
  </si>
  <si>
    <t>л.</t>
  </si>
  <si>
    <t xml:space="preserve">Выкрасы </t>
  </si>
  <si>
    <t>Укладка террасной доски</t>
  </si>
  <si>
    <t>Террасная доска гладкая 28х142х3000 сорт АВ лиственница</t>
  </si>
  <si>
    <t xml:space="preserve">Покраска террасной доски со всех сторон на 1 слой </t>
  </si>
  <si>
    <t xml:space="preserve">Саморезы для скрытого крепежа </t>
  </si>
  <si>
    <t xml:space="preserve">Покраска лицевой стороны террасной доски на 1 слой </t>
  </si>
  <si>
    <t>Колеровка масла (для террасы)</t>
  </si>
  <si>
    <t>BIOFA 3753 Масло для террас 10л</t>
  </si>
  <si>
    <t>BIOFA 3753 Масло для террас 2.5л</t>
  </si>
  <si>
    <t>BIOFA 3753 Масло для террас 0,4л</t>
  </si>
  <si>
    <t>Сборка уличной лестницы на террасе (2 шт) (с покраской )</t>
  </si>
  <si>
    <t>Брус (сосна) 100х100 до 6000 мм естественная влажность</t>
  </si>
  <si>
    <t xml:space="preserve">Саморезы </t>
  </si>
  <si>
    <t xml:space="preserve">Доска строганная (сосна) 50х100х6000мм </t>
  </si>
  <si>
    <t>Сборка ограждения террасы (с покраской )</t>
  </si>
  <si>
    <t xml:space="preserve">Доска строганная (сосна) 50х150х6000мм </t>
  </si>
  <si>
    <t xml:space="preserve">Доска строганная (сосна) 200х50х6000мм </t>
  </si>
  <si>
    <t>Колеровка масла (для ограждения и лестницы )</t>
  </si>
  <si>
    <t xml:space="preserve">Установка наличников с покраской </t>
  </si>
  <si>
    <t xml:space="preserve">Покраска погонажных изделий на 2 слоя </t>
  </si>
  <si>
    <t>5075 Универсальная водная лазурь для наруж. и внутр. работ Biofa 2,5л</t>
  </si>
  <si>
    <t>5075 Универсальная водная лазурь для наруж. и внутр. работ Biofa 0,4л</t>
  </si>
  <si>
    <t xml:space="preserve">Антисептирование пиломатериала </t>
  </si>
  <si>
    <t xml:space="preserve">Инженерные сети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</si>
</sst>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₽&quot;"/>
  </numFmts>
  <fonts count="22">
    <font>
      <sz val="10.0"/>
      <color rgb="FF000000"/>
      <name val="Arial"/>
      <scheme val="minor"/>
    </font>
    <font>
      <b/>
      <i/>
      <sz val="14.0"/>
      <color theme="1"/>
      <name val="Tahoma"/>
    </font>
    <font>
      <color theme="1"/>
      <name val="Arial"/>
    </font>
    <font>
      <b/>
      <i/>
      <color theme="1"/>
      <name val="Tahoma"/>
    </font>
    <font>
      <color theme="1"/>
      <name val="Arial"/>
      <scheme val="minor"/>
    </font>
    <font>
      <b/>
      <sz val="10.0"/>
      <color theme="1"/>
      <name val="Tahoma"/>
    </font>
    <font>
      <sz val="10.0"/>
      <color theme="1"/>
      <name val="Tahoma"/>
    </font>
    <font>
      <b/>
      <sz val="12.0"/>
      <color theme="1"/>
      <name val="Tahoma"/>
    </font>
    <font>
      <color rgb="FF000000"/>
      <name val="Tahoma"/>
    </font>
    <font>
      <color theme="1"/>
      <name val="Tahoma"/>
    </font>
    <font>
      <sz val="10.0"/>
      <color rgb="FF000000"/>
      <name val="Tahoma"/>
    </font>
    <font>
      <b/>
      <sz val="10.0"/>
      <color rgb="FF000000"/>
      <name val="Tahoma"/>
    </font>
    <font>
      <color rgb="FF000000"/>
      <name val="Arial"/>
      <scheme val="minor"/>
    </font>
    <font>
      <b/>
      <color theme="1"/>
      <name val="Tahoma"/>
    </font>
    <font>
      <sz val="10.0"/>
      <color rgb="FFFF0000"/>
      <name val="Tahoma"/>
    </font>
    <font>
      <b/>
      <sz val="10.0"/>
      <color rgb="FFFF0000"/>
      <name val="Tahoma"/>
    </font>
    <font>
      <color rgb="FFFF0000"/>
      <name val="Tahoma"/>
    </font>
    <font>
      <color rgb="FFFF0000"/>
      <name val="Arial"/>
      <scheme val="minor"/>
    </font>
    <font>
      <color rgb="FFCC0000"/>
      <name val="Tahoma"/>
    </font>
    <font>
      <color rgb="FFCC0000"/>
      <name val="Arial"/>
      <scheme val="minor"/>
    </font>
    <font/>
    <font>
      <b/>
      <color theme="1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DADADA"/>
        <bgColor rgb="FFDADADA"/>
      </patternFill>
    </fill>
    <fill>
      <patternFill patternType="solid">
        <fgColor rgb="FFFFF2CC"/>
        <bgColor rgb="FFFFF2CC"/>
      </patternFill>
    </fill>
    <fill>
      <patternFill patternType="solid">
        <fgColor rgb="FFE69138"/>
        <bgColor rgb="FFE69138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6B26B"/>
        <bgColor rgb="FFF6B26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5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61">
    <xf borderId="0" fillId="0" fontId="0" numFmtId="0" xfId="0" applyAlignment="1" applyFont="1">
      <alignment readingOrder="0" shrinkToFit="0" vertical="bottom" wrapText="0"/>
    </xf>
    <xf borderId="0" fillId="2" fontId="1" numFmtId="4" xfId="0" applyAlignment="1" applyFill="1" applyFont="1" applyNumberFormat="1">
      <alignment horizontal="center" vertical="center"/>
    </xf>
    <xf borderId="0" fillId="3" fontId="2" numFmtId="4" xfId="0" applyAlignment="1" applyFill="1" applyFont="1" applyNumberFormat="1">
      <alignment vertical="bottom"/>
    </xf>
    <xf borderId="0" fillId="3" fontId="3" numFmtId="4" xfId="0" applyAlignment="1" applyFont="1" applyNumberFormat="1">
      <alignment readingOrder="0" shrinkToFit="0" vertical="bottom" wrapText="1"/>
    </xf>
    <xf borderId="0" fillId="4" fontId="2" numFmtId="4" xfId="0" applyFill="1" applyFont="1" applyNumberFormat="1"/>
    <xf borderId="0" fillId="0" fontId="2" numFmtId="0" xfId="0" applyAlignment="1" applyFont="1">
      <alignment vertical="bottom"/>
    </xf>
    <xf borderId="0" fillId="5" fontId="2" numFmtId="0" xfId="0" applyFill="1" applyFont="1"/>
    <xf borderId="0" fillId="2" fontId="1" numFmtId="4" xfId="0" applyAlignment="1" applyFont="1" applyNumberFormat="1">
      <alignment horizontal="center" shrinkToFit="0" vertical="center" wrapText="1"/>
    </xf>
    <xf borderId="0" fillId="5" fontId="4" numFmtId="0" xfId="0" applyAlignment="1" applyFont="1">
      <alignment vertical="center"/>
    </xf>
    <xf borderId="0" fillId="6" fontId="1" numFmtId="4" xfId="0" applyAlignment="1" applyFill="1" applyFont="1" applyNumberFormat="1">
      <alignment horizontal="center" readingOrder="0" vertical="center"/>
    </xf>
    <xf borderId="0" fillId="7" fontId="1" numFmtId="4" xfId="0" applyAlignment="1" applyFill="1" applyFont="1" applyNumberFormat="1">
      <alignment horizontal="center" readingOrder="0" shrinkToFit="0" vertical="center" wrapText="1"/>
    </xf>
    <xf borderId="0" fillId="0" fontId="5" numFmtId="4" xfId="0" applyAlignment="1" applyFont="1" applyNumberFormat="1">
      <alignment horizontal="center" readingOrder="0" vertical="center"/>
    </xf>
    <xf borderId="0" fillId="0" fontId="6" numFmtId="4" xfId="0" applyAlignment="1" applyFont="1" applyNumberFormat="1">
      <alignment horizontal="left" readingOrder="0" shrinkToFit="0" vertical="center" wrapText="1"/>
    </xf>
    <xf borderId="0" fillId="0" fontId="6" numFmtId="4" xfId="0" applyAlignment="1" applyFont="1" applyNumberFormat="1">
      <alignment horizontal="right" readingOrder="0" shrinkToFit="0" vertical="center" wrapText="0"/>
    </xf>
    <xf borderId="0" fillId="0" fontId="6" numFmtId="4" xfId="0" applyAlignment="1" applyFont="1" applyNumberFormat="1">
      <alignment horizontal="center" readingOrder="0" vertical="center"/>
    </xf>
    <xf borderId="0" fillId="0" fontId="4" numFmtId="0" xfId="0" applyAlignment="1" applyFont="1">
      <alignment vertical="center"/>
    </xf>
    <xf borderId="0" fillId="5" fontId="4" numFmtId="0" xfId="0" applyAlignment="1" applyFont="1">
      <alignment readingOrder="0" vertical="center"/>
    </xf>
    <xf borderId="0" fillId="0" fontId="4" numFmtId="10" xfId="0" applyAlignment="1" applyFont="1" applyNumberFormat="1">
      <alignment vertical="center"/>
    </xf>
    <xf borderId="0" fillId="0" fontId="4" numFmtId="3" xfId="0" applyAlignment="1" applyFont="1" applyNumberFormat="1">
      <alignment vertical="center"/>
    </xf>
    <xf borderId="0" fillId="5" fontId="4" numFmtId="0" xfId="0" applyAlignment="1" applyFont="1">
      <alignment horizontal="left" readingOrder="0" vertical="center"/>
    </xf>
    <xf borderId="0" fillId="0" fontId="5" numFmtId="4" xfId="0" applyAlignment="1" applyFont="1" applyNumberFormat="1">
      <alignment horizontal="left" readingOrder="0" shrinkToFit="0" vertical="center" wrapText="1"/>
    </xf>
    <xf borderId="0" fillId="0" fontId="5" numFmtId="4" xfId="0" applyAlignment="1" applyFont="1" applyNumberFormat="1">
      <alignment horizontal="right" readingOrder="0" shrinkToFit="0" vertical="center" wrapText="0"/>
    </xf>
    <xf borderId="0" fillId="5" fontId="4" numFmtId="10" xfId="0" applyAlignment="1" applyFont="1" applyNumberFormat="1">
      <alignment vertical="center"/>
    </xf>
    <xf borderId="0" fillId="0" fontId="5" numFmtId="4" xfId="0" applyAlignment="1" applyFont="1" applyNumberFormat="1">
      <alignment shrinkToFit="0" vertical="center" wrapText="1"/>
    </xf>
    <xf borderId="0" fillId="0" fontId="7" numFmtId="4" xfId="0" applyAlignment="1" applyFont="1" applyNumberFormat="1">
      <alignment readingOrder="0" shrinkToFit="0" vertical="center" wrapText="1"/>
    </xf>
    <xf borderId="0" fillId="0" fontId="5" numFmtId="4" xfId="0" applyAlignment="1" applyFont="1" applyNumberFormat="1">
      <alignment horizontal="center" shrinkToFit="0" vertical="center" wrapText="1"/>
    </xf>
    <xf borderId="0" fillId="0" fontId="7" numFmtId="3" xfId="0" applyAlignment="1" applyFont="1" applyNumberFormat="1">
      <alignment horizontal="right" shrinkToFit="0" vertical="center" wrapText="1"/>
    </xf>
    <xf borderId="0" fillId="0" fontId="5" numFmtId="164" xfId="0" applyAlignment="1" applyFont="1" applyNumberFormat="1">
      <alignment horizontal="right" readingOrder="0" shrinkToFit="0" vertical="center" wrapText="1"/>
    </xf>
    <xf borderId="0" fillId="0" fontId="5" numFmtId="164" xfId="0" applyAlignment="1" applyFont="1" applyNumberFormat="1">
      <alignment horizontal="right" shrinkToFit="0" vertical="center" wrapText="1"/>
    </xf>
    <xf borderId="0" fillId="0" fontId="5" numFmtId="4" xfId="0" applyAlignment="1" applyFont="1" applyNumberFormat="1">
      <alignment horizontal="right" shrinkToFit="0" vertical="center" wrapText="1"/>
    </xf>
    <xf borderId="0" fillId="0" fontId="4" numFmtId="0" xfId="0" applyAlignment="1" applyFont="1">
      <alignment readingOrder="0" vertical="center"/>
    </xf>
    <xf borderId="1" fillId="8" fontId="5" numFmtId="4" xfId="0" applyAlignment="1" applyBorder="1" applyFill="1" applyFont="1" applyNumberFormat="1">
      <alignment horizontal="center" shrinkToFit="0" vertical="center" wrapText="1"/>
    </xf>
    <xf borderId="1" fillId="8" fontId="5" numFmtId="4" xfId="0" applyAlignment="1" applyBorder="1" applyFont="1" applyNumberFormat="1">
      <alignment horizontal="center" readingOrder="0" shrinkToFit="0" vertical="center" wrapText="1"/>
    </xf>
    <xf borderId="1" fillId="8" fontId="5" numFmtId="2" xfId="0" applyAlignment="1" applyBorder="1" applyFont="1" applyNumberFormat="1">
      <alignment horizontal="center" shrinkToFit="0" vertical="center" wrapText="1"/>
    </xf>
    <xf borderId="1" fillId="9" fontId="5" numFmtId="164" xfId="0" applyAlignment="1" applyBorder="1" applyFill="1" applyFont="1" applyNumberFormat="1">
      <alignment horizontal="center" readingOrder="0" shrinkToFit="0" vertical="center" wrapText="1"/>
    </xf>
    <xf borderId="1" fillId="8" fontId="5" numFmtId="164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center"/>
    </xf>
    <xf borderId="0" fillId="5" fontId="4" numFmtId="0" xfId="0" applyAlignment="1" applyFont="1">
      <alignment horizontal="center" readingOrder="0" vertical="center"/>
    </xf>
    <xf borderId="1" fillId="10" fontId="6" numFmtId="4" xfId="0" applyAlignment="1" applyBorder="1" applyFill="1" applyFont="1" applyNumberFormat="1">
      <alignment horizontal="left" readingOrder="0" vertical="center"/>
    </xf>
    <xf borderId="2" fillId="10" fontId="8" numFmtId="4" xfId="0" applyAlignment="1" applyBorder="1" applyFont="1" applyNumberFormat="1">
      <alignment horizontal="left" readingOrder="0" shrinkToFit="0" vertical="center" wrapText="1"/>
    </xf>
    <xf borderId="1" fillId="10" fontId="9" numFmtId="4" xfId="0" applyAlignment="1" applyBorder="1" applyFont="1" applyNumberFormat="1">
      <alignment horizontal="center" readingOrder="0" shrinkToFit="0" vertical="center" wrapText="0"/>
    </xf>
    <xf borderId="3" fillId="10" fontId="9" numFmtId="4" xfId="0" applyAlignment="1" applyBorder="1" applyFont="1" applyNumberFormat="1">
      <alignment horizontal="right" readingOrder="0" shrinkToFit="0" vertical="center" wrapText="0"/>
    </xf>
    <xf borderId="1" fillId="10" fontId="6" numFmtId="4" xfId="0" applyAlignment="1" applyBorder="1" applyFont="1" applyNumberFormat="1">
      <alignment horizontal="right" vertical="center"/>
    </xf>
    <xf borderId="1" fillId="10" fontId="5" numFmtId="4" xfId="0" applyAlignment="1" applyBorder="1" applyFont="1" applyNumberFormat="1">
      <alignment horizontal="right" vertical="center"/>
    </xf>
    <xf borderId="1" fillId="10" fontId="9" numFmtId="4" xfId="0" applyAlignment="1" applyBorder="1" applyFont="1" applyNumberFormat="1">
      <alignment horizontal="left" readingOrder="0" vertical="center"/>
    </xf>
    <xf borderId="3" fillId="10" fontId="9" numFmtId="4" xfId="0" applyAlignment="1" applyBorder="1" applyFont="1" applyNumberFormat="1">
      <alignment horizontal="center" readingOrder="0" shrinkToFit="0" vertical="center" wrapText="0"/>
    </xf>
    <xf borderId="1" fillId="10" fontId="5" numFmtId="4" xfId="0" applyAlignment="1" applyBorder="1" applyFont="1" applyNumberFormat="1">
      <alignment horizontal="right" shrinkToFit="0" vertical="center" wrapText="1"/>
    </xf>
    <xf borderId="0" fillId="10" fontId="4" numFmtId="0" xfId="0" applyFont="1"/>
    <xf borderId="0" fillId="10" fontId="4" numFmtId="10" xfId="0" applyAlignment="1" applyFont="1" applyNumberFormat="1">
      <alignment vertical="center"/>
    </xf>
    <xf borderId="1" fillId="11" fontId="6" numFmtId="4" xfId="0" applyAlignment="1" applyBorder="1" applyFill="1" applyFont="1" applyNumberFormat="1">
      <alignment horizontal="left" readingOrder="0" vertical="center"/>
    </xf>
    <xf borderId="4" fillId="11" fontId="8" numFmtId="4" xfId="0" applyAlignment="1" applyBorder="1" applyFont="1" applyNumberFormat="1">
      <alignment readingOrder="0" shrinkToFit="0" vertical="center" wrapText="1"/>
    </xf>
    <xf borderId="5" fillId="0" fontId="8" numFmtId="4" xfId="0" applyAlignment="1" applyBorder="1" applyFont="1" applyNumberFormat="1">
      <alignment horizontal="center" readingOrder="0" shrinkToFit="0" vertical="center" wrapText="0"/>
    </xf>
    <xf borderId="6" fillId="0" fontId="9" numFmtId="4" xfId="0" applyAlignment="1" applyBorder="1" applyFont="1" applyNumberFormat="1">
      <alignment horizontal="right" readingOrder="0" shrinkToFit="0" vertical="center" wrapText="0"/>
    </xf>
    <xf borderId="1" fillId="9" fontId="6" numFmtId="4" xfId="0" applyAlignment="1" applyBorder="1" applyFont="1" applyNumberFormat="1">
      <alignment horizontal="right" vertical="center"/>
    </xf>
    <xf borderId="1" fillId="12" fontId="6" numFmtId="4" xfId="0" applyAlignment="1" applyBorder="1" applyFill="1" applyFont="1" applyNumberFormat="1">
      <alignment horizontal="right" vertical="center"/>
    </xf>
    <xf borderId="1" fillId="8" fontId="5" numFmtId="4" xfId="0" applyAlignment="1" applyBorder="1" applyFont="1" applyNumberFormat="1">
      <alignment horizontal="right" vertical="center"/>
    </xf>
    <xf borderId="5" fillId="11" fontId="9" numFmtId="4" xfId="0" applyAlignment="1" applyBorder="1" applyFont="1" applyNumberFormat="1">
      <alignment horizontal="left" readingOrder="0" vertical="center"/>
    </xf>
    <xf borderId="6" fillId="0" fontId="9" numFmtId="4" xfId="0" applyAlignment="1" applyBorder="1" applyFont="1" applyNumberFormat="1">
      <alignment horizontal="center" readingOrder="0" shrinkToFit="0" vertical="center" wrapText="0"/>
    </xf>
    <xf borderId="1" fillId="8" fontId="5" numFmtId="4" xfId="0" applyAlignment="1" applyBorder="1" applyFont="1" applyNumberFormat="1">
      <alignment horizontal="right" shrinkToFit="0" vertical="center" wrapText="1"/>
    </xf>
    <xf borderId="4" fillId="11" fontId="9" numFmtId="4" xfId="0" applyAlignment="1" applyBorder="1" applyFont="1" applyNumberFormat="1">
      <alignment horizontal="left" readingOrder="0" shrinkToFit="0" vertical="center" wrapText="1"/>
    </xf>
    <xf borderId="5" fillId="0" fontId="9" numFmtId="4" xfId="0" applyAlignment="1" applyBorder="1" applyFont="1" applyNumberFormat="1">
      <alignment horizontal="center" readingOrder="0" shrinkToFit="0" vertical="center" wrapText="0"/>
    </xf>
    <xf borderId="2" fillId="11" fontId="9" numFmtId="4" xfId="0" applyAlignment="1" applyBorder="1" applyFont="1" applyNumberFormat="1">
      <alignment horizontal="left" readingOrder="0" shrinkToFit="0" vertical="center" wrapText="1"/>
    </xf>
    <xf borderId="1" fillId="0" fontId="9" numFmtId="4" xfId="0" applyAlignment="1" applyBorder="1" applyFont="1" applyNumberFormat="1">
      <alignment horizontal="center" readingOrder="0" shrinkToFit="0" vertical="center" wrapText="0"/>
    </xf>
    <xf borderId="3" fillId="0" fontId="9" numFmtId="4" xfId="0" applyAlignment="1" applyBorder="1" applyFont="1" applyNumberFormat="1">
      <alignment horizontal="right" readingOrder="0" shrinkToFit="0" vertical="center" wrapText="0"/>
    </xf>
    <xf borderId="2" fillId="11" fontId="9" numFmtId="4" xfId="0" applyAlignment="1" applyBorder="1" applyFont="1" applyNumberFormat="1">
      <alignment horizontal="left" readingOrder="0" vertical="center"/>
    </xf>
    <xf borderId="6" fillId="0" fontId="9" numFmtId="4" xfId="0" applyAlignment="1" applyBorder="1" applyFont="1" applyNumberFormat="1">
      <alignment horizontal="right" readingOrder="0" vertical="center"/>
    </xf>
    <xf borderId="4" fillId="11" fontId="9" numFmtId="4" xfId="0" applyAlignment="1" applyBorder="1" applyFont="1" applyNumberFormat="1">
      <alignment horizontal="left" readingOrder="0" vertical="center"/>
    </xf>
    <xf borderId="1" fillId="11" fontId="6" numFmtId="4" xfId="0" applyAlignment="1" applyBorder="1" applyFont="1" applyNumberFormat="1">
      <alignment horizontal="left" readingOrder="0" shrinkToFit="0" vertical="center" wrapText="1"/>
    </xf>
    <xf borderId="1" fillId="0" fontId="6" numFmtId="4" xfId="0" applyAlignment="1" applyBorder="1" applyFont="1" applyNumberFormat="1">
      <alignment horizontal="center" readingOrder="0" vertical="center"/>
    </xf>
    <xf borderId="1" fillId="0" fontId="6" numFmtId="4" xfId="0" applyAlignment="1" applyBorder="1" applyFont="1" applyNumberFormat="1">
      <alignment horizontal="right" readingOrder="0" vertical="center"/>
    </xf>
    <xf borderId="1" fillId="10" fontId="6" numFmtId="4" xfId="0" applyAlignment="1" applyBorder="1" applyFont="1" applyNumberFormat="1">
      <alignment horizontal="left" readingOrder="0" shrinkToFit="0" vertical="center" wrapText="1"/>
    </xf>
    <xf borderId="1" fillId="10" fontId="6" numFmtId="4" xfId="0" applyAlignment="1" applyBorder="1" applyFont="1" applyNumberFormat="1">
      <alignment horizontal="center" readingOrder="0" vertical="center"/>
    </xf>
    <xf borderId="1" fillId="10" fontId="6" numFmtId="4" xfId="0" applyAlignment="1" applyBorder="1" applyFont="1" applyNumberFormat="1">
      <alignment horizontal="right" readingOrder="0" vertical="center"/>
    </xf>
    <xf borderId="4" fillId="10" fontId="9" numFmtId="4" xfId="0" applyAlignment="1" applyBorder="1" applyFont="1" applyNumberFormat="1">
      <alignment horizontal="left" readingOrder="0" vertical="center"/>
    </xf>
    <xf borderId="5" fillId="10" fontId="9" numFmtId="4" xfId="0" applyAlignment="1" applyBorder="1" applyFont="1" applyNumberFormat="1">
      <alignment horizontal="center" readingOrder="0" shrinkToFit="0" vertical="center" wrapText="0"/>
    </xf>
    <xf borderId="6" fillId="10" fontId="9" numFmtId="4" xfId="0" applyAlignment="1" applyBorder="1" applyFont="1" applyNumberFormat="1">
      <alignment horizontal="right" readingOrder="0" shrinkToFit="0" vertical="center" wrapText="0"/>
    </xf>
    <xf borderId="5" fillId="10" fontId="9" numFmtId="4" xfId="0" applyAlignment="1" applyBorder="1" applyFont="1" applyNumberFormat="1">
      <alignment readingOrder="0" shrinkToFit="0" vertical="center" wrapText="0"/>
    </xf>
    <xf borderId="7" fillId="10" fontId="9" numFmtId="4" xfId="0" applyAlignment="1" applyBorder="1" applyFont="1" applyNumberFormat="1">
      <alignment horizontal="center" readingOrder="0" shrinkToFit="0" vertical="center" wrapText="0"/>
    </xf>
    <xf borderId="5" fillId="10" fontId="9" numFmtId="4" xfId="0" applyAlignment="1" applyBorder="1" applyFont="1" applyNumberFormat="1">
      <alignment horizontal="right" readingOrder="0" shrinkToFit="0" vertical="center" wrapText="0"/>
    </xf>
    <xf borderId="5" fillId="11" fontId="9" numFmtId="4" xfId="0" applyAlignment="1" applyBorder="1" applyFont="1" applyNumberFormat="1">
      <alignment readingOrder="0" shrinkToFit="0" vertical="center" wrapText="0"/>
    </xf>
    <xf borderId="7" fillId="0" fontId="9" numFmtId="4" xfId="0" applyAlignment="1" applyBorder="1" applyFont="1" applyNumberFormat="1">
      <alignment horizontal="center" readingOrder="0" shrinkToFit="0" vertical="center" wrapText="0"/>
    </xf>
    <xf borderId="5" fillId="0" fontId="9" numFmtId="4" xfId="0" applyAlignment="1" applyBorder="1" applyFont="1" applyNumberFormat="1">
      <alignment horizontal="right" readingOrder="0" shrinkToFit="0" vertical="center" wrapText="0"/>
    </xf>
    <xf borderId="1" fillId="11" fontId="9" numFmtId="4" xfId="0" applyAlignment="1" applyBorder="1" applyFont="1" applyNumberFormat="1">
      <alignment readingOrder="0" vertical="center"/>
    </xf>
    <xf borderId="1" fillId="13" fontId="6" numFmtId="4" xfId="0" applyAlignment="1" applyBorder="1" applyFill="1" applyFont="1" applyNumberFormat="1">
      <alignment horizontal="left" readingOrder="0" vertical="center"/>
    </xf>
    <xf borderId="1" fillId="13" fontId="6" numFmtId="4" xfId="0" applyAlignment="1" applyBorder="1" applyFont="1" applyNumberFormat="1">
      <alignment horizontal="left" readingOrder="0" shrinkToFit="0" vertical="center" wrapText="1"/>
    </xf>
    <xf borderId="1" fillId="13" fontId="6" numFmtId="4" xfId="0" applyAlignment="1" applyBorder="1" applyFont="1" applyNumberFormat="1">
      <alignment horizontal="center" readingOrder="0" vertical="center"/>
    </xf>
    <xf borderId="1" fillId="13" fontId="6" numFmtId="4" xfId="0" applyAlignment="1" applyBorder="1" applyFont="1" applyNumberFormat="1">
      <alignment horizontal="right" readingOrder="0" vertical="center"/>
    </xf>
    <xf borderId="1" fillId="13" fontId="6" numFmtId="4" xfId="0" applyAlignment="1" applyBorder="1" applyFont="1" applyNumberFormat="1">
      <alignment horizontal="right" vertical="center"/>
    </xf>
    <xf borderId="1" fillId="13" fontId="5" numFmtId="4" xfId="0" applyAlignment="1" applyBorder="1" applyFont="1" applyNumberFormat="1">
      <alignment horizontal="right" vertical="center"/>
    </xf>
    <xf borderId="5" fillId="13" fontId="9" numFmtId="4" xfId="0" applyAlignment="1" applyBorder="1" applyFont="1" applyNumberFormat="1">
      <alignment readingOrder="0" shrinkToFit="0" vertical="center" wrapText="0"/>
    </xf>
    <xf borderId="6" fillId="13" fontId="9" numFmtId="4" xfId="0" applyAlignment="1" applyBorder="1" applyFont="1" applyNumberFormat="1">
      <alignment horizontal="center" readingOrder="0" shrinkToFit="0" vertical="center" wrapText="0"/>
    </xf>
    <xf borderId="6" fillId="13" fontId="9" numFmtId="4" xfId="0" applyAlignment="1" applyBorder="1" applyFont="1" applyNumberFormat="1">
      <alignment horizontal="right" readingOrder="0" shrinkToFit="0" vertical="center" wrapText="0"/>
    </xf>
    <xf borderId="1" fillId="13" fontId="5" numFmtId="4" xfId="0" applyAlignment="1" applyBorder="1" applyFont="1" applyNumberFormat="1">
      <alignment horizontal="right" shrinkToFit="0" vertical="center" wrapText="1"/>
    </xf>
    <xf borderId="0" fillId="13" fontId="4" numFmtId="0" xfId="0" applyFont="1"/>
    <xf borderId="0" fillId="13" fontId="4" numFmtId="10" xfId="0" applyAlignment="1" applyFont="1" applyNumberFormat="1">
      <alignment vertical="center"/>
    </xf>
    <xf borderId="1" fillId="11" fontId="10" numFmtId="4" xfId="0" applyAlignment="1" applyBorder="1" applyFont="1" applyNumberFormat="1">
      <alignment horizontal="left" readingOrder="0" vertical="center"/>
    </xf>
    <xf borderId="6" fillId="0" fontId="8" numFmtId="4" xfId="0" applyAlignment="1" applyBorder="1" applyFont="1" applyNumberFormat="1">
      <alignment horizontal="right" readingOrder="0" shrinkToFit="0" vertical="center" wrapText="0"/>
    </xf>
    <xf borderId="4" fillId="11" fontId="8" numFmtId="4" xfId="0" applyAlignment="1" applyBorder="1" applyFont="1" applyNumberFormat="1">
      <alignment readingOrder="0" vertical="center"/>
    </xf>
    <xf borderId="1" fillId="9" fontId="10" numFmtId="4" xfId="0" applyAlignment="1" applyBorder="1" applyFont="1" applyNumberFormat="1">
      <alignment horizontal="right" vertical="center"/>
    </xf>
    <xf borderId="1" fillId="12" fontId="10" numFmtId="4" xfId="0" applyAlignment="1" applyBorder="1" applyFont="1" applyNumberFormat="1">
      <alignment horizontal="right" vertical="center"/>
    </xf>
    <xf borderId="1" fillId="8" fontId="11" numFmtId="4" xfId="0" applyAlignment="1" applyBorder="1" applyFont="1" applyNumberFormat="1">
      <alignment horizontal="right" shrinkToFit="0" vertical="center" wrapText="1"/>
    </xf>
    <xf borderId="0" fillId="0" fontId="12" numFmtId="0" xfId="0" applyFont="1"/>
    <xf borderId="0" fillId="5" fontId="12" numFmtId="10" xfId="0" applyAlignment="1" applyFont="1" applyNumberFormat="1">
      <alignment vertical="center"/>
    </xf>
    <xf borderId="4" fillId="11" fontId="8" numFmtId="4" xfId="0" applyAlignment="1" applyBorder="1" applyFont="1" applyNumberFormat="1">
      <alignment horizontal="left" readingOrder="0" shrinkToFit="0" vertical="center" wrapText="1"/>
    </xf>
    <xf borderId="4" fillId="11" fontId="8" numFmtId="4" xfId="0" applyAlignment="1" applyBorder="1" applyFont="1" applyNumberFormat="1">
      <alignment readingOrder="0" shrinkToFit="0" vertical="center" wrapText="0"/>
    </xf>
    <xf borderId="5" fillId="11" fontId="9" numFmtId="4" xfId="0" applyAlignment="1" applyBorder="1" applyFont="1" applyNumberFormat="1">
      <alignment horizontal="left" readingOrder="0" shrinkToFit="0" vertical="center" wrapText="1"/>
    </xf>
    <xf borderId="1" fillId="9" fontId="6" numFmtId="4" xfId="0" applyAlignment="1" applyBorder="1" applyFont="1" applyNumberFormat="1">
      <alignment horizontal="right" readingOrder="0" vertical="center"/>
    </xf>
    <xf borderId="1" fillId="12" fontId="6" numFmtId="4" xfId="0" applyAlignment="1" applyBorder="1" applyFont="1" applyNumberFormat="1">
      <alignment horizontal="right" readingOrder="0" vertical="center"/>
    </xf>
    <xf borderId="2" fillId="13" fontId="9" numFmtId="4" xfId="0" applyAlignment="1" applyBorder="1" applyFont="1" applyNumberFormat="1">
      <alignment horizontal="left" readingOrder="0" shrinkToFit="0" vertical="center" wrapText="1"/>
    </xf>
    <xf borderId="1" fillId="13" fontId="9" numFmtId="4" xfId="0" applyAlignment="1" applyBorder="1" applyFont="1" applyNumberFormat="1">
      <alignment horizontal="center" readingOrder="0" shrinkToFit="0" vertical="center" wrapText="0"/>
    </xf>
    <xf borderId="3" fillId="13" fontId="9" numFmtId="4" xfId="0" applyAlignment="1" applyBorder="1" applyFont="1" applyNumberFormat="1">
      <alignment horizontal="right" readingOrder="0" shrinkToFit="0" vertical="center" wrapText="0"/>
    </xf>
    <xf borderId="2" fillId="10" fontId="9" numFmtId="4" xfId="0" applyAlignment="1" applyBorder="1" applyFont="1" applyNumberFormat="1">
      <alignment horizontal="left" readingOrder="0" shrinkToFit="0" vertical="center" wrapText="1"/>
    </xf>
    <xf borderId="1" fillId="0" fontId="9" numFmtId="4" xfId="0" applyAlignment="1" applyBorder="1" applyFont="1" applyNumberFormat="1">
      <alignment horizontal="center" readingOrder="0" vertical="center"/>
    </xf>
    <xf borderId="3" fillId="0" fontId="9" numFmtId="4" xfId="0" applyAlignment="1" applyBorder="1" applyFont="1" applyNumberFormat="1">
      <alignment horizontal="right" readingOrder="0" vertical="center"/>
    </xf>
    <xf borderId="5" fillId="0" fontId="9" numFmtId="4" xfId="0" applyAlignment="1" applyBorder="1" applyFont="1" applyNumberFormat="1">
      <alignment horizontal="center" readingOrder="0" vertical="center"/>
    </xf>
    <xf borderId="4" fillId="10" fontId="9" numFmtId="4" xfId="0" applyAlignment="1" applyBorder="1" applyFont="1" applyNumberFormat="1">
      <alignment horizontal="left" readingOrder="0" shrinkToFit="0" vertical="center" wrapText="1"/>
    </xf>
    <xf borderId="5" fillId="10" fontId="9" numFmtId="4" xfId="0" applyAlignment="1" applyBorder="1" applyFont="1" applyNumberFormat="1">
      <alignment horizontal="center" readingOrder="0" vertical="center"/>
    </xf>
    <xf borderId="6" fillId="10" fontId="9" numFmtId="4" xfId="0" applyAlignment="1" applyBorder="1" applyFont="1" applyNumberFormat="1">
      <alignment horizontal="right" readingOrder="0" vertical="center"/>
    </xf>
    <xf borderId="4" fillId="11" fontId="2" numFmtId="4" xfId="0" applyBorder="1" applyFont="1" applyNumberFormat="1"/>
    <xf borderId="5" fillId="0" fontId="2" numFmtId="4" xfId="0" applyBorder="1" applyFont="1" applyNumberFormat="1"/>
    <xf borderId="6" fillId="0" fontId="2" numFmtId="4" xfId="0" applyBorder="1" applyFont="1" applyNumberFormat="1"/>
    <xf borderId="2" fillId="11" fontId="2" numFmtId="4" xfId="0" applyAlignment="1" applyBorder="1" applyFont="1" applyNumberFormat="1">
      <alignment readingOrder="0"/>
    </xf>
    <xf borderId="1" fillId="0" fontId="2" numFmtId="4" xfId="0" applyAlignment="1" applyBorder="1" applyFont="1" applyNumberFormat="1">
      <alignment readingOrder="0"/>
    </xf>
    <xf borderId="3" fillId="0" fontId="2" numFmtId="4" xfId="0" applyAlignment="1" applyBorder="1" applyFont="1" applyNumberFormat="1">
      <alignment readingOrder="0"/>
    </xf>
    <xf borderId="4" fillId="11" fontId="2" numFmtId="4" xfId="0" applyAlignment="1" applyBorder="1" applyFont="1" applyNumberFormat="1">
      <alignment readingOrder="0"/>
    </xf>
    <xf borderId="5" fillId="0" fontId="2" numFmtId="4" xfId="0" applyAlignment="1" applyBorder="1" applyFont="1" applyNumberFormat="1">
      <alignment readingOrder="0"/>
    </xf>
    <xf borderId="6" fillId="0" fontId="2" numFmtId="4" xfId="0" applyAlignment="1" applyBorder="1" applyFont="1" applyNumberFormat="1">
      <alignment readingOrder="0"/>
    </xf>
    <xf borderId="1" fillId="10" fontId="2" numFmtId="4" xfId="0" applyBorder="1" applyFont="1" applyNumberFormat="1"/>
    <xf borderId="4" fillId="10" fontId="2" numFmtId="4" xfId="0" applyBorder="1" applyFont="1" applyNumberFormat="1"/>
    <xf borderId="5" fillId="10" fontId="2" numFmtId="4" xfId="0" applyBorder="1" applyFont="1" applyNumberFormat="1"/>
    <xf borderId="6" fillId="10" fontId="2" numFmtId="4" xfId="0" applyBorder="1" applyFont="1" applyNumberFormat="1"/>
    <xf borderId="1" fillId="10" fontId="9" numFmtId="4" xfId="0" applyAlignment="1" applyBorder="1" applyFont="1" applyNumberFormat="1">
      <alignment horizontal="right"/>
    </xf>
    <xf borderId="1" fillId="10" fontId="13" numFmtId="4" xfId="0" applyAlignment="1" applyBorder="1" applyFont="1" applyNumberFormat="1">
      <alignment horizontal="right"/>
    </xf>
    <xf borderId="2" fillId="10" fontId="2" numFmtId="4" xfId="0" applyBorder="1" applyFont="1" applyNumberFormat="1"/>
    <xf borderId="3" fillId="10" fontId="2" numFmtId="4" xfId="0" applyBorder="1" applyFont="1" applyNumberFormat="1"/>
    <xf borderId="0" fillId="10" fontId="2" numFmtId="0" xfId="0" applyAlignment="1" applyFont="1">
      <alignment vertical="bottom"/>
    </xf>
    <xf borderId="1" fillId="11" fontId="2" numFmtId="4" xfId="0" applyAlignment="1" applyBorder="1" applyFont="1" applyNumberFormat="1">
      <alignment readingOrder="0"/>
    </xf>
    <xf borderId="1" fillId="0" fontId="2" numFmtId="4" xfId="0" applyBorder="1" applyFont="1" applyNumberFormat="1"/>
    <xf borderId="3" fillId="0" fontId="2" numFmtId="4" xfId="0" applyBorder="1" applyFont="1" applyNumberFormat="1"/>
    <xf borderId="2" fillId="11" fontId="2" numFmtId="4" xfId="0" applyBorder="1" applyFont="1" applyNumberFormat="1"/>
    <xf borderId="1" fillId="11" fontId="14" numFmtId="4" xfId="0" applyAlignment="1" applyBorder="1" applyFont="1" applyNumberFormat="1">
      <alignment horizontal="left" readingOrder="0" vertical="center"/>
    </xf>
    <xf borderId="1" fillId="11" fontId="14" numFmtId="4" xfId="0" applyAlignment="1" applyBorder="1" applyFont="1" applyNumberFormat="1">
      <alignment horizontal="left" readingOrder="0" shrinkToFit="0" vertical="center" wrapText="1"/>
    </xf>
    <xf borderId="1" fillId="0" fontId="14" numFmtId="4" xfId="0" applyAlignment="1" applyBorder="1" applyFont="1" applyNumberFormat="1">
      <alignment horizontal="center" readingOrder="0" vertical="center"/>
    </xf>
    <xf borderId="1" fillId="0" fontId="14" numFmtId="4" xfId="0" applyAlignment="1" applyBorder="1" applyFont="1" applyNumberFormat="1">
      <alignment horizontal="right" readingOrder="0" vertical="center"/>
    </xf>
    <xf borderId="1" fillId="9" fontId="14" numFmtId="4" xfId="0" applyAlignment="1" applyBorder="1" applyFont="1" applyNumberFormat="1">
      <alignment horizontal="right" vertical="center"/>
    </xf>
    <xf borderId="1" fillId="12" fontId="14" numFmtId="4" xfId="0" applyAlignment="1" applyBorder="1" applyFont="1" applyNumberFormat="1">
      <alignment horizontal="right" vertical="center"/>
    </xf>
    <xf borderId="1" fillId="8" fontId="15" numFmtId="4" xfId="0" applyAlignment="1" applyBorder="1" applyFont="1" applyNumberFormat="1">
      <alignment horizontal="right" readingOrder="0" vertical="center"/>
    </xf>
    <xf borderId="2" fillId="11" fontId="16" numFmtId="4" xfId="0" applyAlignment="1" applyBorder="1" applyFont="1" applyNumberFormat="1">
      <alignment horizontal="left" readingOrder="0" shrinkToFit="0" vertical="center" wrapText="1"/>
    </xf>
    <xf borderId="1" fillId="0" fontId="16" numFmtId="4" xfId="0" applyAlignment="1" applyBorder="1" applyFont="1" applyNumberFormat="1">
      <alignment horizontal="center" readingOrder="0" shrinkToFit="0" vertical="center" wrapText="0"/>
    </xf>
    <xf borderId="3" fillId="0" fontId="16" numFmtId="4" xfId="0" applyAlignment="1" applyBorder="1" applyFont="1" applyNumberFormat="1">
      <alignment horizontal="right" readingOrder="0" shrinkToFit="0" vertical="center" wrapText="0"/>
    </xf>
    <xf borderId="1" fillId="8" fontId="15" numFmtId="4" xfId="0" applyAlignment="1" applyBorder="1" applyFont="1" applyNumberFormat="1">
      <alignment horizontal="right" readingOrder="0" shrinkToFit="0" vertical="center" wrapText="1"/>
    </xf>
    <xf borderId="0" fillId="0" fontId="17" numFmtId="0" xfId="0" applyFont="1"/>
    <xf borderId="0" fillId="5" fontId="17" numFmtId="10" xfId="0" applyAlignment="1" applyFont="1" applyNumberFormat="1">
      <alignment vertical="center"/>
    </xf>
    <xf borderId="8" fillId="14" fontId="18" numFmtId="4" xfId="0" applyAlignment="1" applyBorder="1" applyFill="1" applyFont="1" applyNumberFormat="1">
      <alignment horizontal="center" readingOrder="0" shrinkToFit="0" vertical="center" wrapText="0"/>
    </xf>
    <xf borderId="1" fillId="14" fontId="18" numFmtId="4" xfId="0" applyAlignment="1" applyBorder="1" applyFont="1" applyNumberFormat="1">
      <alignment horizontal="right" readingOrder="0" shrinkToFit="0" vertical="center" wrapText="0"/>
    </xf>
    <xf borderId="5" fillId="14" fontId="18" numFmtId="4" xfId="0" applyAlignment="1" applyBorder="1" applyFont="1" applyNumberFormat="1">
      <alignment horizontal="center" readingOrder="0" shrinkToFit="0" vertical="center" wrapText="0"/>
    </xf>
    <xf borderId="6" fillId="14" fontId="18" numFmtId="4" xfId="0" applyAlignment="1" applyBorder="1" applyFont="1" applyNumberFormat="1">
      <alignment horizontal="right" readingOrder="0" shrinkToFit="0" vertical="center" wrapText="0"/>
    </xf>
    <xf borderId="0" fillId="14" fontId="19" numFmtId="0" xfId="0" applyFont="1"/>
    <xf borderId="1" fillId="8" fontId="15" numFmtId="4" xfId="0" applyAlignment="1" applyBorder="1" applyFont="1" applyNumberFormat="1">
      <alignment horizontal="right" shrinkToFit="0" vertical="center" wrapText="1"/>
    </xf>
    <xf borderId="1" fillId="11" fontId="9" numFmtId="4" xfId="0" applyAlignment="1" applyBorder="1" applyFont="1" applyNumberFormat="1">
      <alignment horizontal="left" readingOrder="0" vertical="center"/>
    </xf>
    <xf borderId="8" fillId="0" fontId="9" numFmtId="4" xfId="0" applyAlignment="1" applyBorder="1" applyFont="1" applyNumberFormat="1">
      <alignment horizontal="center" readingOrder="0" shrinkToFit="0" vertical="center" wrapText="0"/>
    </xf>
    <xf borderId="1" fillId="0" fontId="9" numFmtId="4" xfId="0" applyAlignment="1" applyBorder="1" applyFont="1" applyNumberFormat="1">
      <alignment horizontal="right" readingOrder="0" shrinkToFit="0" vertical="center" wrapText="0"/>
    </xf>
    <xf borderId="4" fillId="11" fontId="16" numFmtId="4" xfId="0" applyAlignment="1" applyBorder="1" applyFont="1" applyNumberFormat="1">
      <alignment horizontal="left" shrinkToFit="0" vertical="center" wrapText="1"/>
    </xf>
    <xf borderId="5" fillId="0" fontId="16" numFmtId="4" xfId="0" applyAlignment="1" applyBorder="1" applyFont="1" applyNumberFormat="1">
      <alignment horizontal="center" shrinkToFit="0" vertical="center" wrapText="0"/>
    </xf>
    <xf borderId="6" fillId="0" fontId="9" numFmtId="4" xfId="0" applyAlignment="1" applyBorder="1" applyFont="1" applyNumberFormat="1">
      <alignment horizontal="right" shrinkToFit="0" vertical="center" wrapText="0"/>
    </xf>
    <xf borderId="5" fillId="11" fontId="9" numFmtId="4" xfId="0" applyAlignment="1" applyBorder="1" applyFont="1" applyNumberFormat="1">
      <alignment readingOrder="0" vertical="center"/>
    </xf>
    <xf borderId="4" fillId="11" fontId="9" numFmtId="4" xfId="0" applyAlignment="1" applyBorder="1" applyFont="1" applyNumberFormat="1">
      <alignment horizontal="left" shrinkToFit="0" vertical="center" wrapText="1"/>
    </xf>
    <xf borderId="5" fillId="0" fontId="9" numFmtId="4" xfId="0" applyAlignment="1" applyBorder="1" applyFont="1" applyNumberFormat="1">
      <alignment horizontal="center" vertical="center"/>
    </xf>
    <xf borderId="6" fillId="0" fontId="9" numFmtId="4" xfId="0" applyAlignment="1" applyBorder="1" applyFont="1" applyNumberFormat="1">
      <alignment horizontal="right" vertical="center"/>
    </xf>
    <xf borderId="9" fillId="11" fontId="9" numFmtId="4" xfId="0" applyAlignment="1" applyBorder="1" applyFont="1" applyNumberFormat="1">
      <alignment horizontal="left" readingOrder="0" vertical="center"/>
    </xf>
    <xf borderId="10" fillId="0" fontId="9" numFmtId="4" xfId="0" applyAlignment="1" applyBorder="1" applyFont="1" applyNumberFormat="1">
      <alignment horizontal="center" readingOrder="0" vertical="center"/>
    </xf>
    <xf borderId="11" fillId="0" fontId="9" numFmtId="4" xfId="0" applyAlignment="1" applyBorder="1" applyFont="1" applyNumberFormat="1">
      <alignment horizontal="right" readingOrder="0" vertical="center"/>
    </xf>
    <xf borderId="1" fillId="11" fontId="9" numFmtId="4" xfId="0" applyAlignment="1" applyBorder="1" applyFont="1" applyNumberFormat="1">
      <alignment horizontal="left" readingOrder="0" shrinkToFit="0" vertical="center" wrapText="1"/>
    </xf>
    <xf borderId="3" fillId="0" fontId="9" numFmtId="4" xfId="0" applyAlignment="1" applyBorder="1" applyFont="1" applyNumberFormat="1">
      <alignment horizontal="center" readingOrder="0" vertical="center"/>
    </xf>
    <xf borderId="6" fillId="0" fontId="9" numFmtId="4" xfId="0" applyAlignment="1" applyBorder="1" applyFont="1" applyNumberFormat="1">
      <alignment horizontal="center" readingOrder="0" vertical="center"/>
    </xf>
    <xf borderId="9" fillId="11" fontId="9" numFmtId="4" xfId="0" applyAlignment="1" applyBorder="1" applyFont="1" applyNumberFormat="1">
      <alignment horizontal="left" shrinkToFit="0" vertical="center" wrapText="1"/>
    </xf>
    <xf borderId="10" fillId="0" fontId="9" numFmtId="4" xfId="0" applyAlignment="1" applyBorder="1" applyFont="1" applyNumberFormat="1">
      <alignment horizontal="center" vertical="center"/>
    </xf>
    <xf borderId="11" fillId="0" fontId="9" numFmtId="4" xfId="0" applyAlignment="1" applyBorder="1" applyFont="1" applyNumberFormat="1">
      <alignment horizontal="right" vertical="center"/>
    </xf>
    <xf borderId="12" fillId="11" fontId="9" numFmtId="4" xfId="0" applyAlignment="1" applyBorder="1" applyFont="1" applyNumberFormat="1">
      <alignment horizontal="left" readingOrder="0" shrinkToFit="0" vertical="center" wrapText="1"/>
    </xf>
    <xf borderId="13" fillId="0" fontId="9" numFmtId="4" xfId="0" applyAlignment="1" applyBorder="1" applyFont="1" applyNumberFormat="1">
      <alignment horizontal="center" readingOrder="0" vertical="center"/>
    </xf>
    <xf borderId="14" fillId="0" fontId="9" numFmtId="4" xfId="0" applyAlignment="1" applyBorder="1" applyFont="1" applyNumberFormat="1">
      <alignment horizontal="right" readingOrder="0" vertical="center"/>
    </xf>
    <xf borderId="1" fillId="0" fontId="8" numFmtId="4" xfId="0" applyAlignment="1" applyBorder="1" applyFont="1" applyNumberFormat="1">
      <alignment horizontal="center" readingOrder="0" shrinkToFit="0" vertical="center" wrapText="0"/>
    </xf>
    <xf borderId="8" fillId="0" fontId="9" numFmtId="4" xfId="0" applyAlignment="1" applyBorder="1" applyFont="1" applyNumberFormat="1">
      <alignment horizontal="right" readingOrder="0" shrinkToFit="0" vertical="center" wrapText="0"/>
    </xf>
    <xf borderId="1" fillId="3" fontId="8" numFmtId="4" xfId="0" applyAlignment="1" applyBorder="1" applyFont="1" applyNumberFormat="1">
      <alignment horizontal="center" readingOrder="0" shrinkToFit="0" vertical="center" wrapText="0"/>
    </xf>
    <xf borderId="8" fillId="11" fontId="9" numFmtId="4" xfId="0" applyAlignment="1" applyBorder="1" applyFont="1" applyNumberFormat="1">
      <alignment horizontal="left" readingOrder="0" shrinkToFit="0" vertical="center" wrapText="1"/>
    </xf>
    <xf borderId="0" fillId="11" fontId="6" numFmtId="4" xfId="0" applyAlignment="1" applyFont="1" applyNumberFormat="1">
      <alignment horizontal="left" readingOrder="0" vertical="center"/>
    </xf>
    <xf borderId="0" fillId="0" fontId="9" numFmtId="0" xfId="0" applyAlignment="1" applyFont="1">
      <alignment shrinkToFit="0" vertical="center" wrapText="1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right" vertical="center"/>
    </xf>
    <xf borderId="0" fillId="9" fontId="9" numFmtId="0" xfId="0" applyAlignment="1" applyFont="1">
      <alignment horizontal="right" vertical="center"/>
    </xf>
    <xf borderId="0" fillId="9" fontId="9" numFmtId="0" xfId="0" applyAlignment="1" applyFont="1">
      <alignment horizontal="right"/>
    </xf>
    <xf borderId="0" fillId="0" fontId="9" numFmtId="0" xfId="0" applyAlignment="1" applyFont="1">
      <alignment horizontal="right"/>
    </xf>
    <xf borderId="0" fillId="14" fontId="1" numFmtId="4" xfId="0" applyAlignment="1" applyFont="1" applyNumberFormat="1">
      <alignment horizontal="center" vertical="center"/>
    </xf>
    <xf borderId="0" fillId="14" fontId="2" numFmtId="4" xfId="0" applyAlignment="1" applyFont="1" applyNumberFormat="1">
      <alignment vertical="bottom"/>
    </xf>
    <xf borderId="0" fillId="14" fontId="3" numFmtId="4" xfId="0" applyAlignment="1" applyFont="1" applyNumberFormat="1">
      <alignment readingOrder="0" shrinkToFit="0" vertical="bottom" wrapText="1"/>
    </xf>
    <xf borderId="0" fillId="14" fontId="2" numFmtId="4" xfId="0" applyFont="1" applyNumberFormat="1"/>
    <xf borderId="15" fillId="4" fontId="1" numFmtId="4" xfId="0" applyAlignment="1" applyBorder="1" applyFont="1" applyNumberFormat="1">
      <alignment horizontal="center" shrinkToFit="0" vertical="center" wrapText="1"/>
    </xf>
    <xf borderId="16" fillId="0" fontId="20" numFmtId="0" xfId="0" applyBorder="1" applyFont="1"/>
    <xf borderId="17" fillId="0" fontId="20" numFmtId="0" xfId="0" applyBorder="1" applyFont="1"/>
    <xf borderId="0" fillId="14" fontId="4" numFmtId="0" xfId="0" applyFont="1"/>
    <xf borderId="0" fillId="14" fontId="1" numFmtId="4" xfId="0" applyAlignment="1" applyFont="1" applyNumberFormat="1">
      <alignment horizontal="center" readingOrder="0" vertical="center"/>
    </xf>
    <xf borderId="15" fillId="12" fontId="1" numFmtId="4" xfId="0" applyAlignment="1" applyBorder="1" applyFont="1" applyNumberFormat="1">
      <alignment horizontal="center" readingOrder="0" shrinkToFit="0" vertical="center" wrapText="1"/>
    </xf>
    <xf borderId="0" fillId="0" fontId="7" numFmtId="4" xfId="0" applyAlignment="1" applyFont="1" applyNumberFormat="1">
      <alignment readingOrder="0" shrinkToFit="0" wrapText="1"/>
    </xf>
    <xf borderId="0" fillId="0" fontId="2" numFmtId="4" xfId="0" applyFont="1" applyNumberFormat="1"/>
    <xf borderId="0" fillId="0" fontId="2" numFmtId="3" xfId="0" applyFont="1" applyNumberFormat="1"/>
    <xf borderId="0" fillId="0" fontId="2" numFmtId="164" xfId="0" applyFont="1" applyNumberFormat="1"/>
    <xf borderId="0" fillId="0" fontId="13" numFmtId="4" xfId="0" applyAlignment="1" applyFont="1" applyNumberFormat="1">
      <alignment horizontal="center" shrinkToFit="0" wrapText="1"/>
    </xf>
    <xf borderId="2" fillId="8" fontId="5" numFmtId="4" xfId="0" applyAlignment="1" applyBorder="1" applyFont="1" applyNumberFormat="1">
      <alignment horizontal="center" shrinkToFit="0" vertical="center" wrapText="1"/>
    </xf>
    <xf borderId="18" fillId="8" fontId="5" numFmtId="4" xfId="0" applyAlignment="1" applyBorder="1" applyFont="1" applyNumberFormat="1">
      <alignment horizontal="center" shrinkToFit="0" vertical="center" wrapText="1"/>
    </xf>
    <xf borderId="19" fillId="8" fontId="5" numFmtId="4" xfId="0" applyAlignment="1" applyBorder="1" applyFont="1" applyNumberFormat="1">
      <alignment horizontal="center" readingOrder="0" shrinkToFit="0" vertical="center" wrapText="1"/>
    </xf>
    <xf borderId="19" fillId="8" fontId="5" numFmtId="2" xfId="0" applyAlignment="1" applyBorder="1" applyFont="1" applyNumberFormat="1">
      <alignment horizontal="center" shrinkToFit="0" vertical="center" wrapText="1"/>
    </xf>
    <xf borderId="19" fillId="9" fontId="5" numFmtId="164" xfId="0" applyAlignment="1" applyBorder="1" applyFont="1" applyNumberFormat="1">
      <alignment horizontal="center" readingOrder="0" shrinkToFit="0" vertical="center" wrapText="1"/>
    </xf>
    <xf borderId="19" fillId="8" fontId="5" numFmtId="164" xfId="0" applyAlignment="1" applyBorder="1" applyFont="1" applyNumberFormat="1">
      <alignment horizontal="center" shrinkToFit="0" vertical="center" wrapText="1"/>
    </xf>
    <xf borderId="20" fillId="8" fontId="5" numFmtId="164" xfId="0" applyAlignment="1" applyBorder="1" applyFont="1" applyNumberFormat="1">
      <alignment horizontal="center" shrinkToFit="0" vertical="center" wrapText="1"/>
    </xf>
    <xf borderId="14" fillId="8" fontId="5" numFmtId="4" xfId="0" applyAlignment="1" applyBorder="1" applyFont="1" applyNumberFormat="1">
      <alignment horizontal="center" shrinkToFit="0" vertical="center" wrapText="1"/>
    </xf>
    <xf borderId="13" fillId="8" fontId="5" numFmtId="4" xfId="0" applyAlignment="1" applyBorder="1" applyFont="1" applyNumberFormat="1">
      <alignment horizontal="center" readingOrder="0" shrinkToFit="0" vertical="center" wrapText="1"/>
    </xf>
    <xf borderId="13" fillId="8" fontId="5" numFmtId="4" xfId="0" applyAlignment="1" applyBorder="1" applyFont="1" applyNumberFormat="1">
      <alignment horizontal="center" shrinkToFit="0" vertical="center" wrapText="1"/>
    </xf>
    <xf borderId="13" fillId="9" fontId="5" numFmtId="164" xfId="0" applyAlignment="1" applyBorder="1" applyFont="1" applyNumberFormat="1">
      <alignment horizontal="center" readingOrder="0" shrinkToFit="0" vertical="center" wrapText="1"/>
    </xf>
    <xf borderId="13" fillId="8" fontId="5" numFmtId="164" xfId="0" applyAlignment="1" applyBorder="1" applyFont="1" applyNumberFormat="1">
      <alignment horizontal="center" shrinkToFit="0" vertical="center" wrapText="1"/>
    </xf>
    <xf borderId="0" fillId="14" fontId="4" numFmtId="0" xfId="0" applyAlignment="1" applyFont="1">
      <alignment horizontal="center"/>
    </xf>
    <xf borderId="2" fillId="4" fontId="6" numFmtId="4" xfId="0" applyAlignment="1" applyBorder="1" applyFont="1" applyNumberFormat="1">
      <alignment horizontal="left" readingOrder="0" vertical="center"/>
    </xf>
    <xf borderId="15" fillId="4" fontId="8" numFmtId="4" xfId="0" applyAlignment="1" applyBorder="1" applyFont="1" applyNumberFormat="1">
      <alignment horizontal="left" readingOrder="0" shrinkToFit="0" vertical="center" wrapText="1"/>
    </xf>
    <xf borderId="21" fillId="4" fontId="9" numFmtId="4" xfId="0" applyAlignment="1" applyBorder="1" applyFont="1" applyNumberFormat="1">
      <alignment horizontal="center" readingOrder="0" shrinkToFit="0" vertical="center" wrapText="0"/>
    </xf>
    <xf borderId="22" fillId="4" fontId="9" numFmtId="4" xfId="0" applyAlignment="1" applyBorder="1" applyFont="1" applyNumberFormat="1">
      <alignment horizontal="right" readingOrder="0" shrinkToFit="0" vertical="center" wrapText="0"/>
    </xf>
    <xf borderId="21" fillId="4" fontId="6" numFmtId="4" xfId="0" applyAlignment="1" applyBorder="1" applyFont="1" applyNumberFormat="1">
      <alignment horizontal="right" vertical="center"/>
    </xf>
    <xf borderId="23" fillId="4" fontId="6" numFmtId="4" xfId="0" applyAlignment="1" applyBorder="1" applyFont="1" applyNumberFormat="1">
      <alignment horizontal="right" vertical="center"/>
    </xf>
    <xf borderId="24" fillId="4" fontId="5" numFmtId="4" xfId="0" applyAlignment="1" applyBorder="1" applyFont="1" applyNumberFormat="1">
      <alignment horizontal="right" vertical="center"/>
    </xf>
    <xf borderId="25" fillId="4" fontId="9" numFmtId="4" xfId="0" applyAlignment="1" applyBorder="1" applyFont="1" applyNumberFormat="1">
      <alignment horizontal="left" readingOrder="0" vertical="center"/>
    </xf>
    <xf borderId="22" fillId="4" fontId="9" numFmtId="4" xfId="0" applyAlignment="1" applyBorder="1" applyFont="1" applyNumberFormat="1">
      <alignment horizontal="center" readingOrder="0" shrinkToFit="0" vertical="center" wrapText="0"/>
    </xf>
    <xf borderId="17" fillId="4" fontId="9" numFmtId="4" xfId="0" applyAlignment="1" applyBorder="1" applyFont="1" applyNumberFormat="1">
      <alignment horizontal="right" readingOrder="0" shrinkToFit="0" vertical="center" wrapText="0"/>
    </xf>
    <xf borderId="22" fillId="4" fontId="6" numFmtId="4" xfId="0" applyAlignment="1" applyBorder="1" applyFont="1" applyNumberFormat="1">
      <alignment horizontal="right" vertical="center"/>
    </xf>
    <xf borderId="24" fillId="4" fontId="5" numFmtId="4" xfId="0" applyAlignment="1" applyBorder="1" applyFont="1" applyNumberFormat="1">
      <alignment horizontal="right" shrinkToFit="0" vertical="center" wrapText="1"/>
    </xf>
    <xf borderId="0" fillId="4" fontId="4" numFmtId="10" xfId="0" applyAlignment="1" applyFont="1" applyNumberFormat="1">
      <alignment vertical="center"/>
    </xf>
    <xf borderId="0" fillId="4" fontId="4" numFmtId="0" xfId="0" applyFont="1"/>
    <xf borderId="2" fillId="11" fontId="6" numFmtId="4" xfId="0" applyAlignment="1" applyBorder="1" applyFont="1" applyNumberFormat="1">
      <alignment horizontal="left" readingOrder="0" vertical="center"/>
    </xf>
    <xf borderId="26" fillId="11" fontId="8" numFmtId="4" xfId="0" applyAlignment="1" applyBorder="1" applyFont="1" applyNumberFormat="1">
      <alignment readingOrder="0" shrinkToFit="0" vertical="center" wrapText="1"/>
    </xf>
    <xf borderId="5" fillId="9" fontId="6" numFmtId="4" xfId="0" applyAlignment="1" applyBorder="1" applyFont="1" applyNumberFormat="1">
      <alignment horizontal="right" vertical="center"/>
    </xf>
    <xf borderId="4" fillId="12" fontId="6" numFmtId="4" xfId="0" applyAlignment="1" applyBorder="1" applyFont="1" applyNumberFormat="1">
      <alignment horizontal="right" vertical="center"/>
    </xf>
    <xf borderId="27" fillId="8" fontId="5" numFmtId="4" xfId="0" applyAlignment="1" applyBorder="1" applyFont="1" applyNumberFormat="1">
      <alignment horizontal="right" vertical="center"/>
    </xf>
    <xf borderId="28" fillId="11" fontId="9" numFmtId="4" xfId="0" applyAlignment="1" applyBorder="1" applyFont="1" applyNumberFormat="1">
      <alignment horizontal="left" readingOrder="0" vertical="center"/>
    </xf>
    <xf borderId="29" fillId="0" fontId="9" numFmtId="4" xfId="0" applyAlignment="1" applyBorder="1" applyFont="1" applyNumberFormat="1">
      <alignment horizontal="right" readingOrder="0" shrinkToFit="0" vertical="center" wrapText="0"/>
    </xf>
    <xf borderId="6" fillId="9" fontId="6" numFmtId="4" xfId="0" applyAlignment="1" applyBorder="1" applyFont="1" applyNumberFormat="1">
      <alignment horizontal="right" vertical="center"/>
    </xf>
    <xf borderId="27" fillId="8" fontId="5" numFmtId="4" xfId="0" applyAlignment="1" applyBorder="1" applyFont="1" applyNumberFormat="1">
      <alignment horizontal="right" shrinkToFit="0" vertical="center" wrapText="1"/>
    </xf>
    <xf borderId="2" fillId="12" fontId="6" numFmtId="4" xfId="0" applyAlignment="1" applyBorder="1" applyFont="1" applyNumberFormat="1">
      <alignment horizontal="right" vertical="center"/>
    </xf>
    <xf borderId="30" fillId="8" fontId="5" numFmtId="4" xfId="0" applyAlignment="1" applyBorder="1" applyFont="1" applyNumberFormat="1">
      <alignment horizontal="right" vertical="center"/>
    </xf>
    <xf borderId="3" fillId="9" fontId="6" numFmtId="4" xfId="0" applyAlignment="1" applyBorder="1" applyFont="1" applyNumberFormat="1">
      <alignment horizontal="right" vertical="center"/>
    </xf>
    <xf borderId="30" fillId="8" fontId="5" numFmtId="4" xfId="0" applyAlignment="1" applyBorder="1" applyFont="1" applyNumberFormat="1">
      <alignment horizontal="right" shrinkToFit="0" vertical="center" wrapText="1"/>
    </xf>
    <xf borderId="26" fillId="11" fontId="9" numFmtId="4" xfId="0" applyAlignment="1" applyBorder="1" applyFont="1" applyNumberFormat="1">
      <alignment horizontal="left" readingOrder="0" shrinkToFit="0" vertical="center" wrapText="1"/>
    </xf>
    <xf borderId="31" fillId="11" fontId="9" numFmtId="4" xfId="0" applyAlignment="1" applyBorder="1" applyFont="1" applyNumberFormat="1">
      <alignment horizontal="left" readingOrder="0" shrinkToFit="0" vertical="center" wrapText="1"/>
    </xf>
    <xf borderId="32" fillId="0" fontId="9" numFmtId="4" xfId="0" applyAlignment="1" applyBorder="1" applyFont="1" applyNumberFormat="1">
      <alignment horizontal="right" readingOrder="0" shrinkToFit="0" vertical="center" wrapText="0"/>
    </xf>
    <xf borderId="31" fillId="11" fontId="9" numFmtId="4" xfId="0" applyAlignment="1" applyBorder="1" applyFont="1" applyNumberFormat="1">
      <alignment horizontal="left" readingOrder="0" vertical="center"/>
    </xf>
    <xf borderId="28" fillId="11" fontId="9" numFmtId="4" xfId="0" applyAlignment="1" applyBorder="1" applyFont="1" applyNumberFormat="1">
      <alignment horizontal="right" readingOrder="0" vertical="center"/>
    </xf>
    <xf borderId="26" fillId="11" fontId="9" numFmtId="4" xfId="0" applyAlignment="1" applyBorder="1" applyFont="1" applyNumberFormat="1">
      <alignment horizontal="left" readingOrder="0" vertical="center"/>
    </xf>
    <xf borderId="33" fillId="11" fontId="6" numFmtId="4" xfId="0" applyAlignment="1" applyBorder="1" applyFont="1" applyNumberFormat="1">
      <alignment horizontal="left" readingOrder="0" shrinkToFit="0" vertical="center" wrapText="1"/>
    </xf>
    <xf borderId="34" fillId="11" fontId="6" numFmtId="4" xfId="0" applyAlignment="1" applyBorder="1" applyFont="1" applyNumberFormat="1">
      <alignment horizontal="left" readingOrder="0" shrinkToFit="0" vertical="center" wrapText="1"/>
    </xf>
    <xf borderId="13" fillId="0" fontId="6" numFmtId="4" xfId="0" applyAlignment="1" applyBorder="1" applyFont="1" applyNumberFormat="1">
      <alignment horizontal="center" readingOrder="0" vertical="center"/>
    </xf>
    <xf borderId="13" fillId="0" fontId="6" numFmtId="4" xfId="0" applyAlignment="1" applyBorder="1" applyFont="1" applyNumberFormat="1">
      <alignment horizontal="right" readingOrder="0" vertical="center"/>
    </xf>
    <xf borderId="13" fillId="9" fontId="6" numFmtId="4" xfId="0" applyAlignment="1" applyBorder="1" applyFont="1" applyNumberFormat="1">
      <alignment horizontal="right" vertical="center"/>
    </xf>
    <xf borderId="12" fillId="12" fontId="6" numFmtId="4" xfId="0" applyAlignment="1" applyBorder="1" applyFont="1" applyNumberFormat="1">
      <alignment horizontal="right" vertical="center"/>
    </xf>
    <xf borderId="35" fillId="8" fontId="5" numFmtId="4" xfId="0" applyAlignment="1" applyBorder="1" applyFont="1" applyNumberFormat="1">
      <alignment horizontal="right" vertical="center"/>
    </xf>
    <xf borderId="36" fillId="11" fontId="9" numFmtId="4" xfId="0" applyAlignment="1" applyBorder="1" applyFont="1" applyNumberFormat="1">
      <alignment horizontal="left" readingOrder="0" vertical="center"/>
    </xf>
    <xf borderId="10" fillId="0" fontId="9" numFmtId="4" xfId="0" applyAlignment="1" applyBorder="1" applyFont="1" applyNumberFormat="1">
      <alignment horizontal="center" readingOrder="0" shrinkToFit="0" vertical="center" wrapText="0"/>
    </xf>
    <xf borderId="37" fillId="0" fontId="9" numFmtId="4" xfId="0" applyAlignment="1" applyBorder="1" applyFont="1" applyNumberFormat="1">
      <alignment horizontal="right" readingOrder="0" shrinkToFit="0" vertical="center" wrapText="0"/>
    </xf>
    <xf borderId="14" fillId="9" fontId="6" numFmtId="4" xfId="0" applyAlignment="1" applyBorder="1" applyFont="1" applyNumberFormat="1">
      <alignment horizontal="right" vertical="center"/>
    </xf>
    <xf borderId="35" fillId="8" fontId="5" numFmtId="4" xfId="0" applyAlignment="1" applyBorder="1" applyFont="1" applyNumberFormat="1">
      <alignment horizontal="right" shrinkToFit="0" vertical="center" wrapText="1"/>
    </xf>
    <xf borderId="25" fillId="4" fontId="6" numFmtId="4" xfId="0" applyAlignment="1" applyBorder="1" applyFont="1" applyNumberFormat="1">
      <alignment horizontal="left" readingOrder="0" shrinkToFit="0" vertical="center" wrapText="1"/>
    </xf>
    <xf borderId="21" fillId="4" fontId="6" numFmtId="4" xfId="0" applyAlignment="1" applyBorder="1" applyFont="1" applyNumberFormat="1">
      <alignment horizontal="center" readingOrder="0" vertical="center"/>
    </xf>
    <xf borderId="21" fillId="4" fontId="6" numFmtId="4" xfId="0" applyAlignment="1" applyBorder="1" applyFont="1" applyNumberFormat="1">
      <alignment horizontal="right" readingOrder="0" vertical="center"/>
    </xf>
    <xf borderId="15" fillId="4" fontId="9" numFmtId="4" xfId="0" applyAlignment="1" applyBorder="1" applyFont="1" applyNumberFormat="1">
      <alignment horizontal="left" readingOrder="0" vertical="center"/>
    </xf>
    <xf borderId="28" fillId="11" fontId="6" numFmtId="4" xfId="0" applyAlignment="1" applyBorder="1" applyFont="1" applyNumberFormat="1">
      <alignment horizontal="left" readingOrder="0" shrinkToFit="0" vertical="center" wrapText="1"/>
    </xf>
    <xf borderId="5" fillId="0" fontId="6" numFmtId="4" xfId="0" applyAlignment="1" applyBorder="1" applyFont="1" applyNumberFormat="1">
      <alignment horizontal="center" readingOrder="0" vertical="center"/>
    </xf>
    <xf borderId="5" fillId="0" fontId="6" numFmtId="4" xfId="0" applyAlignment="1" applyBorder="1" applyFont="1" applyNumberFormat="1">
      <alignment horizontal="right" readingOrder="0" vertical="center"/>
    </xf>
    <xf borderId="25" fillId="4" fontId="9" numFmtId="4" xfId="0" applyAlignment="1" applyBorder="1" applyFont="1" applyNumberFormat="1">
      <alignment readingOrder="0" shrinkToFit="0" vertical="center" wrapText="0"/>
    </xf>
    <xf borderId="16" fillId="4" fontId="9" numFmtId="4" xfId="0" applyAlignment="1" applyBorder="1" applyFont="1" applyNumberFormat="1">
      <alignment horizontal="center" readingOrder="0" shrinkToFit="0" vertical="center" wrapText="0"/>
    </xf>
    <xf borderId="38" fillId="4" fontId="9" numFmtId="4" xfId="0" applyAlignment="1" applyBorder="1" applyFont="1" applyNumberFormat="1">
      <alignment horizontal="right" readingOrder="0" shrinkToFit="0" vertical="center" wrapText="0"/>
    </xf>
    <xf borderId="28" fillId="11" fontId="9" numFmtId="4" xfId="0" applyAlignment="1" applyBorder="1" applyFont="1" applyNumberFormat="1">
      <alignment readingOrder="0" shrinkToFit="0" vertical="center" wrapText="0"/>
    </xf>
    <xf borderId="39" fillId="0" fontId="9" numFmtId="4" xfId="0" applyAlignment="1" applyBorder="1" applyFont="1" applyNumberFormat="1">
      <alignment horizontal="right" readingOrder="0" shrinkToFit="0" vertical="center" wrapText="0"/>
    </xf>
    <xf borderId="34" fillId="11" fontId="9" numFmtId="4" xfId="0" applyAlignment="1" applyBorder="1" applyFont="1" applyNumberFormat="1">
      <alignment readingOrder="0" vertical="center"/>
    </xf>
    <xf borderId="0" fillId="0" fontId="9" numFmtId="4" xfId="0" applyAlignment="1" applyFont="1" applyNumberFormat="1">
      <alignment horizontal="center" readingOrder="0" shrinkToFit="0" vertical="center" wrapText="0"/>
    </xf>
    <xf borderId="40" fillId="0" fontId="9" numFmtId="4" xfId="0" applyAlignment="1" applyBorder="1" applyFont="1" applyNumberFormat="1">
      <alignment horizontal="right" readingOrder="0" shrinkToFit="0" vertical="center" wrapText="0"/>
    </xf>
    <xf borderId="2" fillId="11" fontId="10" numFmtId="4" xfId="0" applyAlignment="1" applyBorder="1" applyFont="1" applyNumberFormat="1">
      <alignment horizontal="left" readingOrder="0" vertical="center"/>
    </xf>
    <xf borderId="26" fillId="11" fontId="8" numFmtId="4" xfId="0" applyAlignment="1" applyBorder="1" applyFont="1" applyNumberFormat="1">
      <alignment readingOrder="0" vertical="center"/>
    </xf>
    <xf borderId="29" fillId="0" fontId="8" numFmtId="4" xfId="0" applyAlignment="1" applyBorder="1" applyFont="1" applyNumberFormat="1">
      <alignment horizontal="right" readingOrder="0" shrinkToFit="0" vertical="center" wrapText="0"/>
    </xf>
    <xf borderId="6" fillId="9" fontId="10" numFmtId="4" xfId="0" applyAlignment="1" applyBorder="1" applyFont="1" applyNumberFormat="1">
      <alignment horizontal="right" vertical="center"/>
    </xf>
    <xf borderId="5" fillId="9" fontId="10" numFmtId="4" xfId="0" applyAlignment="1" applyBorder="1" applyFont="1" applyNumberFormat="1">
      <alignment horizontal="right" vertical="center"/>
    </xf>
    <xf borderId="4" fillId="12" fontId="10" numFmtId="4" xfId="0" applyAlignment="1" applyBorder="1" applyFont="1" applyNumberFormat="1">
      <alignment horizontal="right" vertical="center"/>
    </xf>
    <xf borderId="27" fillId="8" fontId="11" numFmtId="4" xfId="0" applyAlignment="1" applyBorder="1" applyFont="1" applyNumberFormat="1">
      <alignment horizontal="right" shrinkToFit="0" vertical="center" wrapText="1"/>
    </xf>
    <xf borderId="0" fillId="14" fontId="12" numFmtId="0" xfId="0" applyFont="1"/>
    <xf borderId="26" fillId="11" fontId="8" numFmtId="4" xfId="0" applyAlignment="1" applyBorder="1" applyFont="1" applyNumberFormat="1">
      <alignment horizontal="left" readingOrder="0" shrinkToFit="0" vertical="center" wrapText="1"/>
    </xf>
    <xf borderId="26" fillId="11" fontId="8" numFmtId="4" xfId="0" applyAlignment="1" applyBorder="1" applyFont="1" applyNumberFormat="1">
      <alignment readingOrder="0" shrinkToFit="0" vertical="center" wrapText="0"/>
    </xf>
    <xf borderId="3" fillId="9" fontId="10" numFmtId="4" xfId="0" applyAlignment="1" applyBorder="1" applyFont="1" applyNumberFormat="1">
      <alignment horizontal="right" vertical="center"/>
    </xf>
    <xf borderId="2" fillId="12" fontId="10" numFmtId="4" xfId="0" applyAlignment="1" applyBorder="1" applyFont="1" applyNumberFormat="1">
      <alignment horizontal="right" vertical="center"/>
    </xf>
    <xf borderId="30" fillId="8" fontId="11" numFmtId="4" xfId="0" applyAlignment="1" applyBorder="1" applyFont="1" applyNumberFormat="1">
      <alignment horizontal="right" shrinkToFit="0" vertical="center" wrapText="1"/>
    </xf>
    <xf borderId="28" fillId="11" fontId="9" numFmtId="4" xfId="0" applyAlignment="1" applyBorder="1" applyFont="1" applyNumberFormat="1">
      <alignment horizontal="left" readingOrder="0" shrinkToFit="0" vertical="center" wrapText="1"/>
    </xf>
    <xf borderId="2" fillId="12" fontId="6" numFmtId="4" xfId="0" applyAlignment="1" applyBorder="1" applyFont="1" applyNumberFormat="1">
      <alignment horizontal="right" readingOrder="0" vertical="center"/>
    </xf>
    <xf borderId="41" fillId="11" fontId="9" numFmtId="4" xfId="0" applyAlignment="1" applyBorder="1" applyFont="1" applyNumberFormat="1">
      <alignment horizontal="left" readingOrder="0" shrinkToFit="0" vertical="center" wrapText="1"/>
    </xf>
    <xf borderId="13" fillId="0" fontId="9" numFmtId="4" xfId="0" applyAlignment="1" applyBorder="1" applyFont="1" applyNumberFormat="1">
      <alignment horizontal="center" readingOrder="0" shrinkToFit="0" vertical="center" wrapText="0"/>
    </xf>
    <xf borderId="42" fillId="0" fontId="9" numFmtId="4" xfId="0" applyAlignment="1" applyBorder="1" applyFont="1" applyNumberFormat="1">
      <alignment horizontal="right" readingOrder="0" shrinkToFit="0" vertical="center" wrapText="0"/>
    </xf>
    <xf borderId="15" fillId="4" fontId="9" numFmtId="4" xfId="0" applyAlignment="1" applyBorder="1" applyFont="1" applyNumberFormat="1">
      <alignment horizontal="left" readingOrder="0" shrinkToFit="0" vertical="center" wrapText="1"/>
    </xf>
    <xf borderId="6" fillId="9" fontId="6" numFmtId="4" xfId="0" applyAlignment="1" applyBorder="1" applyFont="1" applyNumberFormat="1">
      <alignment horizontal="right" readingOrder="0" vertical="center"/>
    </xf>
    <xf borderId="4" fillId="12" fontId="6" numFmtId="4" xfId="0" applyAlignment="1" applyBorder="1" applyFont="1" applyNumberFormat="1">
      <alignment horizontal="right" readingOrder="0" vertical="center"/>
    </xf>
    <xf borderId="3" fillId="9" fontId="6" numFmtId="4" xfId="0" applyAlignment="1" applyBorder="1" applyFont="1" applyNumberFormat="1">
      <alignment horizontal="right" readingOrder="0" vertical="center"/>
    </xf>
    <xf borderId="15" fillId="4" fontId="6" numFmtId="4" xfId="0" applyAlignment="1" applyBorder="1" applyFont="1" applyNumberFormat="1">
      <alignment horizontal="left" readingOrder="0" shrinkToFit="0" vertical="center" wrapText="1"/>
    </xf>
    <xf borderId="22" fillId="0" fontId="20" numFmtId="0" xfId="0" applyBorder="1" applyFont="1"/>
    <xf borderId="0" fillId="14" fontId="4" numFmtId="0" xfId="0" applyAlignment="1" applyFont="1">
      <alignment readingOrder="0"/>
    </xf>
    <xf borderId="0" fillId="0" fontId="4" numFmtId="0" xfId="0" applyAlignment="1" applyFont="1">
      <alignment readingOrder="0"/>
    </xf>
    <xf borderId="0" fillId="14" fontId="4" numFmtId="0" xfId="0" applyAlignment="1" applyFont="1">
      <alignment vertical="center"/>
    </xf>
    <xf borderId="0" fillId="14" fontId="4" numFmtId="0" xfId="0" applyAlignment="1" applyFont="1">
      <alignment readingOrder="0" vertical="center"/>
    </xf>
    <xf borderId="30" fillId="8" fontId="5" numFmtId="4" xfId="0" applyAlignment="1" applyBorder="1" applyFont="1" applyNumberFormat="1">
      <alignment horizontal="right" readingOrder="0" vertical="center"/>
    </xf>
    <xf borderId="36" fillId="11" fontId="9" numFmtId="4" xfId="0" applyAlignment="1" applyBorder="1" applyFont="1" applyNumberFormat="1">
      <alignment horizontal="left" readingOrder="0" shrinkToFit="0" vertical="center" wrapText="1"/>
    </xf>
    <xf borderId="21" fillId="4" fontId="9" numFmtId="4" xfId="0" applyAlignment="1" applyBorder="1" applyFont="1" applyNumberFormat="1">
      <alignment horizontal="center" readingOrder="0" vertical="center"/>
    </xf>
    <xf borderId="22" fillId="4" fontId="9" numFmtId="4" xfId="0" applyAlignment="1" applyBorder="1" applyFont="1" applyNumberFormat="1">
      <alignment horizontal="right" readingOrder="0" vertical="center"/>
    </xf>
    <xf borderId="26" fillId="11" fontId="2" numFmtId="4" xfId="0" applyBorder="1" applyFont="1" applyNumberFormat="1"/>
    <xf borderId="31" fillId="11" fontId="2" numFmtId="4" xfId="0" applyAlignment="1" applyBorder="1" applyFont="1" applyNumberFormat="1">
      <alignment readingOrder="0"/>
    </xf>
    <xf borderId="32" fillId="0" fontId="2" numFmtId="4" xfId="0" applyAlignment="1" applyBorder="1" applyFont="1" applyNumberFormat="1">
      <alignment readingOrder="0"/>
    </xf>
    <xf borderId="0" fillId="14" fontId="2" numFmtId="0" xfId="0" applyAlignment="1" applyFont="1">
      <alignment vertical="bottom"/>
    </xf>
    <xf borderId="36" fillId="11" fontId="2" numFmtId="4" xfId="0" applyAlignment="1" applyBorder="1" applyFont="1" applyNumberFormat="1">
      <alignment readingOrder="0"/>
    </xf>
    <xf borderId="10" fillId="0" fontId="2" numFmtId="4" xfId="0" applyAlignment="1" applyBorder="1" applyFont="1" applyNumberFormat="1">
      <alignment readingOrder="0"/>
    </xf>
    <xf borderId="11" fillId="0" fontId="2" numFmtId="4" xfId="0" applyAlignment="1" applyBorder="1" applyFont="1" applyNumberFormat="1">
      <alignment readingOrder="0"/>
    </xf>
    <xf borderId="41" fillId="11" fontId="2" numFmtId="4" xfId="0" applyAlignment="1" applyBorder="1" applyFont="1" applyNumberFormat="1">
      <alignment readingOrder="0"/>
    </xf>
    <xf borderId="13" fillId="0" fontId="2" numFmtId="4" xfId="0" applyAlignment="1" applyBorder="1" applyFont="1" applyNumberFormat="1">
      <alignment readingOrder="0"/>
    </xf>
    <xf borderId="42" fillId="0" fontId="2" numFmtId="4" xfId="0" applyAlignment="1" applyBorder="1" applyFont="1" applyNumberFormat="1">
      <alignment readingOrder="0"/>
    </xf>
    <xf borderId="2" fillId="4" fontId="2" numFmtId="4" xfId="0" applyBorder="1" applyFont="1" applyNumberFormat="1"/>
    <xf borderId="15" fillId="4" fontId="2" numFmtId="4" xfId="0" applyAlignment="1" applyBorder="1" applyFont="1" applyNumberFormat="1">
      <alignment readingOrder="0"/>
    </xf>
    <xf borderId="21" fillId="4" fontId="2" numFmtId="4" xfId="0" applyBorder="1" applyFont="1" applyNumberFormat="1"/>
    <xf borderId="22" fillId="4" fontId="2" numFmtId="4" xfId="0" applyBorder="1" applyFont="1" applyNumberFormat="1"/>
    <xf borderId="21" fillId="4" fontId="9" numFmtId="4" xfId="0" applyAlignment="1" applyBorder="1" applyFont="1" applyNumberFormat="1">
      <alignment horizontal="right"/>
    </xf>
    <xf borderId="23" fillId="4" fontId="9" numFmtId="4" xfId="0" applyAlignment="1" applyBorder="1" applyFont="1" applyNumberFormat="1">
      <alignment horizontal="right"/>
    </xf>
    <xf borderId="24" fillId="4" fontId="13" numFmtId="4" xfId="0" applyAlignment="1" applyBorder="1" applyFont="1" applyNumberFormat="1">
      <alignment horizontal="right"/>
    </xf>
    <xf borderId="15" fillId="4" fontId="2" numFmtId="4" xfId="0" applyBorder="1" applyFont="1" applyNumberFormat="1"/>
    <xf borderId="17" fillId="4" fontId="2" numFmtId="4" xfId="0" applyBorder="1" applyFont="1" applyNumberFormat="1"/>
    <xf borderId="0" fillId="4" fontId="2" numFmtId="0" xfId="0" applyAlignment="1" applyFont="1">
      <alignment vertical="bottom"/>
    </xf>
    <xf borderId="26" fillId="11" fontId="2" numFmtId="4" xfId="0" applyAlignment="1" applyBorder="1" applyFont="1" applyNumberFormat="1">
      <alignment readingOrder="0"/>
    </xf>
    <xf borderId="29" fillId="0" fontId="2" numFmtId="4" xfId="0" applyAlignment="1" applyBorder="1" applyFont="1" applyNumberFormat="1">
      <alignment readingOrder="0"/>
    </xf>
    <xf borderId="31" fillId="11" fontId="2" numFmtId="4" xfId="0" applyBorder="1" applyFont="1" applyNumberFormat="1"/>
    <xf borderId="32" fillId="0" fontId="2" numFmtId="4" xfId="0" applyBorder="1" applyFont="1" applyNumberFormat="1"/>
    <xf borderId="42" fillId="0" fontId="2" numFmtId="4" xfId="0" applyBorder="1" applyFont="1" applyNumberFormat="1"/>
    <xf borderId="29" fillId="0" fontId="2" numFmtId="4" xfId="0" applyBorder="1" applyFont="1" applyNumberFormat="1"/>
    <xf borderId="43" fillId="11" fontId="9" numFmtId="4" xfId="0" applyAlignment="1" applyBorder="1" applyFont="1" applyNumberFormat="1">
      <alignment horizontal="left" readingOrder="0" shrinkToFit="0" vertical="center" wrapText="1"/>
    </xf>
    <xf borderId="44" fillId="0" fontId="9" numFmtId="4" xfId="0" applyAlignment="1" applyBorder="1" applyFont="1" applyNumberFormat="1">
      <alignment horizontal="center" readingOrder="0" vertical="center"/>
    </xf>
    <xf borderId="45" fillId="0" fontId="9" numFmtId="4" xfId="0" applyAlignment="1" applyBorder="1" applyFont="1" applyNumberFormat="1">
      <alignment horizontal="right" readingOrder="0" vertical="center"/>
    </xf>
    <xf borderId="46" fillId="9" fontId="6" numFmtId="4" xfId="0" applyAlignment="1" applyBorder="1" applyFont="1" applyNumberFormat="1">
      <alignment horizontal="right" vertical="center"/>
    </xf>
    <xf borderId="47" fillId="12" fontId="6" numFmtId="4" xfId="0" applyAlignment="1" applyBorder="1" applyFont="1" applyNumberFormat="1">
      <alignment horizontal="right" vertical="center"/>
    </xf>
    <xf borderId="48" fillId="8" fontId="5" numFmtId="4" xfId="0" applyAlignment="1" applyBorder="1" applyFont="1" applyNumberFormat="1">
      <alignment horizontal="right" vertical="center"/>
    </xf>
    <xf borderId="49" fillId="11" fontId="9" numFmtId="4" xfId="0" applyAlignment="1" applyBorder="1" applyFont="1" applyNumberFormat="1">
      <alignment horizontal="left" readingOrder="0" shrinkToFit="0" vertical="center" wrapText="1"/>
    </xf>
    <xf borderId="46" fillId="0" fontId="9" numFmtId="4" xfId="0" applyAlignment="1" applyBorder="1" applyFont="1" applyNumberFormat="1">
      <alignment horizontal="center" readingOrder="0" shrinkToFit="0" vertical="center" wrapText="0"/>
    </xf>
    <xf borderId="50" fillId="0" fontId="9" numFmtId="4" xfId="0" applyAlignment="1" applyBorder="1" applyFont="1" applyNumberFormat="1">
      <alignment horizontal="right" readingOrder="0" shrinkToFit="0" vertical="center" wrapText="0"/>
    </xf>
    <xf borderId="51" fillId="9" fontId="6" numFmtId="4" xfId="0" applyAlignment="1" applyBorder="1" applyFont="1" applyNumberFormat="1">
      <alignment horizontal="right" vertical="center"/>
    </xf>
    <xf borderId="48" fillId="8" fontId="5" numFmtId="4" xfId="0" applyAlignment="1" applyBorder="1" applyFont="1" applyNumberFormat="1">
      <alignment horizontal="right" shrinkToFit="0" vertical="center" wrapText="1"/>
    </xf>
    <xf borderId="1" fillId="4" fontId="6" numFmtId="4" xfId="0" applyAlignment="1" applyBorder="1" applyFont="1" applyNumberFormat="1">
      <alignment horizontal="left" readingOrder="0" vertical="center"/>
    </xf>
    <xf borderId="4" fillId="4" fontId="9" numFmtId="4" xfId="0" applyAlignment="1" applyBorder="1" applyFont="1" applyNumberFormat="1">
      <alignment horizontal="left" readingOrder="0" shrinkToFit="0" vertical="center" wrapText="1"/>
    </xf>
    <xf borderId="5" fillId="4" fontId="9" numFmtId="4" xfId="0" applyAlignment="1" applyBorder="1" applyFont="1" applyNumberFormat="1">
      <alignment horizontal="center" readingOrder="0" vertical="center"/>
    </xf>
    <xf borderId="6" fillId="4" fontId="9" numFmtId="4" xfId="0" applyAlignment="1" applyBorder="1" applyFont="1" applyNumberFormat="1">
      <alignment horizontal="right" readingOrder="0" vertical="center"/>
    </xf>
    <xf borderId="5" fillId="4" fontId="6" numFmtId="4" xfId="0" applyAlignment="1" applyBorder="1" applyFont="1" applyNumberFormat="1">
      <alignment horizontal="right" vertical="center"/>
    </xf>
    <xf borderId="5" fillId="4" fontId="5" numFmtId="4" xfId="0" applyAlignment="1" applyBorder="1" applyFont="1" applyNumberFormat="1">
      <alignment horizontal="right" vertical="center"/>
    </xf>
    <xf borderId="5" fillId="4" fontId="9" numFmtId="4" xfId="0" applyAlignment="1" applyBorder="1" applyFont="1" applyNumberFormat="1">
      <alignment horizontal="center" readingOrder="0" shrinkToFit="0" vertical="center" wrapText="0"/>
    </xf>
    <xf borderId="6" fillId="4" fontId="9" numFmtId="4" xfId="0" applyAlignment="1" applyBorder="1" applyFont="1" applyNumberFormat="1">
      <alignment horizontal="right" readingOrder="0" shrinkToFit="0" vertical="center" wrapText="0"/>
    </xf>
    <xf borderId="5" fillId="4" fontId="5" numFmtId="4" xfId="0" applyAlignment="1" applyBorder="1" applyFont="1" applyNumberFormat="1">
      <alignment horizontal="right" shrinkToFit="0" vertical="center" wrapText="1"/>
    </xf>
    <xf borderId="0" fillId="14" fontId="17" numFmtId="0" xfId="0" applyFont="1"/>
    <xf borderId="0" fillId="15" fontId="21" numFmtId="0" xfId="0" applyFill="1" applyFont="1"/>
    <xf borderId="0" fillId="15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1</xdr:row>
      <xdr:rowOff>0</xdr:rowOff>
    </xdr:from>
    <xdr:ext cx="933450" cy="80010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14.0" topLeftCell="B15" activePane="bottomRight" state="frozen"/>
      <selection activeCell="B1" sqref="B1" pane="topRight"/>
      <selection activeCell="A15" sqref="A15" pane="bottomLeft"/>
      <selection activeCell="B15" sqref="B15" pane="bottomRight"/>
    </sheetView>
  </sheetViews>
  <sheetFormatPr customHeight="1" defaultColWidth="12.63" defaultRowHeight="15.75" outlineLevelCol="1"/>
  <cols>
    <col customWidth="1" min="1" max="1" width="19.88"/>
    <col customWidth="1" min="2" max="2" width="41.88"/>
    <col customWidth="1" min="3" max="3" width="8.5"/>
    <col customWidth="1" min="4" max="4" width="12.0"/>
    <col customWidth="1" min="5" max="5" width="10.75" outlineLevel="1"/>
    <col customWidth="1" min="6" max="6" width="15.13" outlineLevel="1"/>
    <col customWidth="1" min="7" max="7" width="10.75" outlineLevel="1"/>
    <col customWidth="1" min="8" max="8" width="15.88" outlineLevel="1"/>
    <col customWidth="1" min="9" max="9" width="68.63"/>
    <col customWidth="1" min="10" max="10" width="7.63"/>
    <col customWidth="1" min="11" max="11" width="12.0"/>
    <col customWidth="1" min="12" max="14" width="14.25" outlineLevel="1"/>
    <col customWidth="1" min="15" max="15" width="17.5" outlineLevel="1"/>
    <col customWidth="1" min="16" max="16" width="9.25"/>
    <col customWidth="1" min="17" max="17" width="12.5" outlineLevel="1"/>
    <col customWidth="1" min="18" max="18" width="13.63" outlineLevel="1"/>
    <col customWidth="1" min="19" max="20" width="7.63"/>
  </cols>
  <sheetData>
    <row r="1" ht="109.5" customHeight="1">
      <c r="A1" s="1"/>
      <c r="B1" s="2"/>
      <c r="C1" s="2"/>
      <c r="D1" s="3" t="s">
        <v>0</v>
      </c>
      <c r="K1" s="2"/>
      <c r="M1" s="4"/>
      <c r="N1" s="4"/>
      <c r="O1" s="4"/>
      <c r="P1" s="4"/>
      <c r="Q1" s="5"/>
      <c r="R1" s="6"/>
      <c r="S1" s="6"/>
      <c r="T1" s="5"/>
    </row>
    <row r="2" ht="33.0" customHeight="1">
      <c r="A2" s="1"/>
      <c r="B2" s="7" t="s">
        <v>1</v>
      </c>
      <c r="Q2" s="8"/>
      <c r="R2" s="8"/>
    </row>
    <row r="3" ht="28.5" customHeight="1">
      <c r="A3" s="9"/>
      <c r="B3" s="10" t="s">
        <v>2</v>
      </c>
      <c r="Q3" s="8"/>
      <c r="R3" s="8"/>
    </row>
    <row r="4">
      <c r="A4" s="11"/>
      <c r="B4" s="12" t="s">
        <v>3</v>
      </c>
      <c r="C4" s="11"/>
      <c r="D4" s="13">
        <f t="shared" ref="D4:D11" si="1">SUMIF($A$16:$A$280,$B4,H$16:H$280)</f>
        <v>0</v>
      </c>
      <c r="E4" s="11">
        <f t="shared" ref="E4:E11" si="2">D4/0.94-D4</f>
        <v>0</v>
      </c>
      <c r="F4" s="14">
        <f t="shared" ref="F4:F11" si="3">SUMIF($A$16:$A$280,$B4,F$16:F$280)</f>
        <v>0</v>
      </c>
      <c r="G4" s="14"/>
      <c r="H4" s="15"/>
      <c r="I4" s="14"/>
      <c r="J4" s="14"/>
      <c r="K4" s="13">
        <f t="shared" ref="K4:K11" si="4">SUMIF($A$16:$A$280,$B4,O$16:O$280)</f>
        <v>0</v>
      </c>
      <c r="L4" s="11">
        <f t="shared" ref="L4:L11" si="5">K4/0.94-K4</f>
        <v>0</v>
      </c>
      <c r="M4" s="14">
        <f t="shared" ref="M4:M11" si="6">SUMIF($A$16:$A$280,$B4,M$16:M$280)</f>
        <v>0</v>
      </c>
      <c r="N4" s="14"/>
      <c r="Q4" s="8"/>
      <c r="R4" s="8"/>
    </row>
    <row r="5">
      <c r="A5" s="11"/>
      <c r="B5" s="12" t="s">
        <v>4</v>
      </c>
      <c r="C5" s="11"/>
      <c r="D5" s="13">
        <f t="shared" si="1"/>
        <v>0</v>
      </c>
      <c r="E5" s="11">
        <f t="shared" si="2"/>
        <v>0</v>
      </c>
      <c r="F5" s="14">
        <f t="shared" si="3"/>
        <v>0</v>
      </c>
      <c r="G5" s="14"/>
      <c r="H5" s="15"/>
      <c r="I5" s="14"/>
      <c r="J5" s="14"/>
      <c r="K5" s="13">
        <f t="shared" si="4"/>
        <v>0</v>
      </c>
      <c r="L5" s="11">
        <f t="shared" si="5"/>
        <v>0</v>
      </c>
      <c r="M5" s="14">
        <f t="shared" si="6"/>
        <v>0</v>
      </c>
      <c r="N5" s="14"/>
      <c r="Q5" s="8"/>
      <c r="R5" s="8"/>
    </row>
    <row r="6">
      <c r="A6" s="11"/>
      <c r="B6" s="12" t="s">
        <v>5</v>
      </c>
      <c r="C6" s="11"/>
      <c r="D6" s="13">
        <f t="shared" si="1"/>
        <v>0</v>
      </c>
      <c r="E6" s="11">
        <f t="shared" si="2"/>
        <v>0</v>
      </c>
      <c r="F6" s="14">
        <f t="shared" si="3"/>
        <v>0</v>
      </c>
      <c r="G6" s="14"/>
      <c r="H6" s="15"/>
      <c r="I6" s="14"/>
      <c r="J6" s="14"/>
      <c r="K6" s="13">
        <f t="shared" si="4"/>
        <v>0</v>
      </c>
      <c r="L6" s="11">
        <f t="shared" si="5"/>
        <v>0</v>
      </c>
      <c r="M6" s="14">
        <f t="shared" si="6"/>
        <v>0</v>
      </c>
      <c r="N6" s="14"/>
      <c r="Q6" s="8"/>
      <c r="R6" s="8"/>
    </row>
    <row r="7">
      <c r="A7" s="11"/>
      <c r="B7" s="12" t="s">
        <v>6</v>
      </c>
      <c r="C7" s="11"/>
      <c r="D7" s="13">
        <f t="shared" si="1"/>
        <v>33000</v>
      </c>
      <c r="E7" s="11">
        <f t="shared" si="2"/>
        <v>2106.382979</v>
      </c>
      <c r="F7" s="14">
        <f t="shared" si="3"/>
        <v>11478.24</v>
      </c>
      <c r="G7" s="14"/>
      <c r="H7" s="15"/>
      <c r="I7" s="14"/>
      <c r="J7" s="14"/>
      <c r="K7" s="13">
        <f t="shared" si="4"/>
        <v>534678</v>
      </c>
      <c r="L7" s="11">
        <f t="shared" si="5"/>
        <v>34128.38298</v>
      </c>
      <c r="M7" s="14">
        <f t="shared" si="6"/>
        <v>337740</v>
      </c>
      <c r="N7" s="14"/>
      <c r="Q7" s="8"/>
      <c r="R7" s="8"/>
    </row>
    <row r="8">
      <c r="A8" s="11"/>
      <c r="B8" s="12" t="s">
        <v>7</v>
      </c>
      <c r="C8" s="11"/>
      <c r="D8" s="13">
        <f t="shared" si="1"/>
        <v>13500</v>
      </c>
      <c r="E8" s="11">
        <f t="shared" si="2"/>
        <v>861.7021277</v>
      </c>
      <c r="F8" s="14">
        <f t="shared" si="3"/>
        <v>0</v>
      </c>
      <c r="G8" s="14"/>
      <c r="H8" s="15"/>
      <c r="I8" s="14"/>
      <c r="J8" s="14"/>
      <c r="K8" s="13">
        <f t="shared" si="4"/>
        <v>24500</v>
      </c>
      <c r="L8" s="11">
        <f t="shared" si="5"/>
        <v>1563.829787</v>
      </c>
      <c r="M8" s="14">
        <f t="shared" si="6"/>
        <v>0</v>
      </c>
      <c r="N8" s="14"/>
      <c r="Q8" s="16" t="s">
        <v>8</v>
      </c>
      <c r="R8" s="8"/>
    </row>
    <row r="9">
      <c r="A9" s="11"/>
      <c r="B9" s="12" t="s">
        <v>9</v>
      </c>
      <c r="C9" s="11"/>
      <c r="D9" s="13">
        <f t="shared" si="1"/>
        <v>255001.3</v>
      </c>
      <c r="E9" s="11">
        <f t="shared" si="2"/>
        <v>16276.67872</v>
      </c>
      <c r="F9" s="14">
        <f t="shared" si="3"/>
        <v>143610</v>
      </c>
      <c r="G9" s="14"/>
      <c r="I9" s="14"/>
      <c r="J9" s="14"/>
      <c r="K9" s="13">
        <f t="shared" si="4"/>
        <v>638213.98</v>
      </c>
      <c r="L9" s="11">
        <f t="shared" si="5"/>
        <v>40737.06255</v>
      </c>
      <c r="M9" s="14">
        <f t="shared" si="6"/>
        <v>418206</v>
      </c>
      <c r="N9" s="14"/>
      <c r="Q9" s="17">
        <f>((D12-F12+K12-M12)/I13)</f>
        <v>0.4486576498</v>
      </c>
      <c r="R9" s="18">
        <f>ROUND((D12-F12+K12-M12)*0.04,0)</f>
        <v>29654</v>
      </c>
    </row>
    <row r="10">
      <c r="A10" s="11"/>
      <c r="B10" s="12" t="s">
        <v>10</v>
      </c>
      <c r="C10" s="11"/>
      <c r="D10" s="13">
        <f t="shared" si="1"/>
        <v>153500</v>
      </c>
      <c r="E10" s="11">
        <f t="shared" si="2"/>
        <v>9797.87234</v>
      </c>
      <c r="F10" s="14">
        <f t="shared" si="3"/>
        <v>0</v>
      </c>
      <c r="G10" s="14"/>
      <c r="H10" s="15"/>
      <c r="I10" s="14"/>
      <c r="J10" s="14"/>
      <c r="K10" s="13">
        <f t="shared" si="4"/>
        <v>0</v>
      </c>
      <c r="L10" s="11">
        <f t="shared" si="5"/>
        <v>0</v>
      </c>
      <c r="M10" s="14">
        <f t="shared" si="6"/>
        <v>0</v>
      </c>
      <c r="N10" s="14"/>
      <c r="Q10" s="8"/>
      <c r="R10" s="8"/>
    </row>
    <row r="11">
      <c r="A11" s="11"/>
      <c r="B11" s="12" t="s">
        <v>11</v>
      </c>
      <c r="C11" s="11"/>
      <c r="D11" s="13">
        <f t="shared" si="1"/>
        <v>0</v>
      </c>
      <c r="E11" s="11">
        <f t="shared" si="2"/>
        <v>0</v>
      </c>
      <c r="F11" s="14">
        <f t="shared" si="3"/>
        <v>0</v>
      </c>
      <c r="G11" s="14"/>
      <c r="H11" s="15"/>
      <c r="I11" s="14"/>
      <c r="J11" s="14"/>
      <c r="K11" s="13">
        <f t="shared" si="4"/>
        <v>0</v>
      </c>
      <c r="L11" s="11">
        <f t="shared" si="5"/>
        <v>0</v>
      </c>
      <c r="M11" s="14">
        <f t="shared" si="6"/>
        <v>0</v>
      </c>
      <c r="N11" s="14"/>
      <c r="Q11" s="19" t="s">
        <v>12</v>
      </c>
      <c r="R11" s="8"/>
    </row>
    <row r="12">
      <c r="A12" s="11"/>
      <c r="B12" s="20" t="s">
        <v>13</v>
      </c>
      <c r="C12" s="11"/>
      <c r="D12" s="21">
        <f>IF(SUM(D4:D11)=SUM(H16:H280),ROUND(SUM(D4:D11),0),"проерь разделы")</f>
        <v>455001</v>
      </c>
      <c r="E12" s="11"/>
      <c r="F12" s="11">
        <f>IF(SUM(F4:F11)=SUM(F16:F280),SUM(F4:F11),"проерь разделы")</f>
        <v>155088.24</v>
      </c>
      <c r="G12" s="11"/>
      <c r="H12" s="15"/>
      <c r="I12" s="11"/>
      <c r="J12" s="11"/>
      <c r="K12" s="21">
        <f>IF(SUM(K4:K11)=SUM(O16:O280),ROUND(SUM(K4:K11),0),"проерь разделы")</f>
        <v>1197392</v>
      </c>
      <c r="L12" s="11"/>
      <c r="M12" s="11">
        <f>IF(SUM(M4:M11)=SUM(M16:M280),SUM(M4:M11),"проерь разделы")</f>
        <v>755946</v>
      </c>
      <c r="N12" s="11"/>
      <c r="Q12" s="22">
        <f>IFERROR((D12-F12)/D12,"-")</f>
        <v>0.6591474744</v>
      </c>
      <c r="R12" s="22">
        <f>IFERROR((K12-M12)/K12,"-")</f>
        <v>0.3686729158</v>
      </c>
    </row>
    <row r="13">
      <c r="A13" s="23"/>
      <c r="B13" s="24" t="s">
        <v>14</v>
      </c>
      <c r="C13" s="25"/>
      <c r="D13" s="26"/>
      <c r="E13" s="27"/>
      <c r="F13" s="11"/>
      <c r="G13" s="28"/>
      <c r="H13" s="28"/>
      <c r="I13" s="25">
        <f>ROUND(K12+D12,0)</f>
        <v>1652393</v>
      </c>
      <c r="J13" s="25"/>
      <c r="K13" s="29"/>
      <c r="L13" s="27"/>
      <c r="M13" s="27"/>
      <c r="N13" s="28"/>
      <c r="O13" s="28"/>
      <c r="Q13" s="22"/>
      <c r="R13" s="30"/>
    </row>
    <row r="14">
      <c r="A14" s="31" t="s">
        <v>15</v>
      </c>
      <c r="B14" s="31" t="s">
        <v>16</v>
      </c>
      <c r="C14" s="32" t="s">
        <v>17</v>
      </c>
      <c r="D14" s="33" t="s">
        <v>18</v>
      </c>
      <c r="E14" s="34" t="s">
        <v>19</v>
      </c>
      <c r="F14" s="34" t="s">
        <v>20</v>
      </c>
      <c r="G14" s="35" t="s">
        <v>21</v>
      </c>
      <c r="H14" s="35" t="s">
        <v>22</v>
      </c>
      <c r="I14" s="31" t="s">
        <v>23</v>
      </c>
      <c r="J14" s="32" t="s">
        <v>17</v>
      </c>
      <c r="K14" s="31" t="s">
        <v>18</v>
      </c>
      <c r="L14" s="34" t="s">
        <v>19</v>
      </c>
      <c r="M14" s="34" t="s">
        <v>20</v>
      </c>
      <c r="N14" s="35" t="s">
        <v>24</v>
      </c>
      <c r="O14" s="35" t="s">
        <v>25</v>
      </c>
      <c r="P14" s="36"/>
      <c r="Q14" s="37" t="s">
        <v>26</v>
      </c>
      <c r="R14" s="37" t="s">
        <v>27</v>
      </c>
      <c r="S14" s="36"/>
      <c r="T14" s="36"/>
    </row>
    <row r="15">
      <c r="A15" s="38"/>
      <c r="B15" s="39" t="s">
        <v>28</v>
      </c>
      <c r="C15" s="40"/>
      <c r="D15" s="41"/>
      <c r="E15" s="42"/>
      <c r="F15" s="42"/>
      <c r="G15" s="42"/>
      <c r="H15" s="43"/>
      <c r="I15" s="44"/>
      <c r="J15" s="45"/>
      <c r="K15" s="41"/>
      <c r="L15" s="42"/>
      <c r="M15" s="42"/>
      <c r="N15" s="42"/>
      <c r="O15" s="46"/>
      <c r="P15" s="47"/>
      <c r="Q15" s="48"/>
      <c r="R15" s="48"/>
      <c r="S15" s="47"/>
      <c r="T15" s="47"/>
    </row>
    <row r="16">
      <c r="A16" s="49" t="s">
        <v>9</v>
      </c>
      <c r="B16" s="50" t="s">
        <v>29</v>
      </c>
      <c r="C16" s="51" t="s">
        <v>30</v>
      </c>
      <c r="D16" s="52">
        <v>159.0</v>
      </c>
      <c r="E16" s="53">
        <f>SUMIFS('Прайс работы и услуги'!J:J,'Прайс работы и услуги'!B:B,B16)</f>
        <v>0</v>
      </c>
      <c r="F16" s="53">
        <f t="shared" ref="F16:F23" si="7">D16*E16</f>
        <v>0</v>
      </c>
      <c r="G16" s="54">
        <f>SUMIFS('Прайс работы и услуги'!D:D,'Прайс работы и услуги'!B:B,B16)</f>
        <v>0</v>
      </c>
      <c r="H16" s="55">
        <f t="shared" ref="H16:H23" si="8">G16*D16</f>
        <v>0</v>
      </c>
      <c r="I16" s="56" t="s">
        <v>31</v>
      </c>
      <c r="J16" s="57" t="s">
        <v>32</v>
      </c>
      <c r="K16" s="52">
        <f>92*6*0.1*0.04</f>
        <v>2.208</v>
      </c>
      <c r="L16" s="53">
        <f>SUMIFS('Прайс материалы'!I:I,'Прайс материалы'!A:A,I16)</f>
        <v>0</v>
      </c>
      <c r="M16" s="53">
        <f t="shared" ref="M16:M23" si="9">K16*L16</f>
        <v>0</v>
      </c>
      <c r="N16" s="54">
        <f>SUMIFS('Прайс материалы'!C:C,'Прайс материалы'!A:A,I16)</f>
        <v>0</v>
      </c>
      <c r="O16" s="58">
        <f t="shared" ref="O16:O23" si="10">K16*N16</f>
        <v>0</v>
      </c>
      <c r="Q16" s="22" t="str">
        <f t="shared" ref="Q16:Q23" si="11">IFERROR((H16-F16)/H16,"-")</f>
        <v>-</v>
      </c>
      <c r="R16" s="22" t="str">
        <f t="shared" ref="R16:R23" si="12">IFERROR((O16-M16)/O16,"-")</f>
        <v>-</v>
      </c>
    </row>
    <row r="17">
      <c r="A17" s="49" t="s">
        <v>9</v>
      </c>
      <c r="B17" s="50" t="s">
        <v>33</v>
      </c>
      <c r="C17" s="51" t="s">
        <v>30</v>
      </c>
      <c r="D17" s="52">
        <v>159.0</v>
      </c>
      <c r="E17" s="53">
        <f>SUMIFS('Прайс работы и услуги'!J:J,'Прайс работы и услуги'!B:B,B17)</f>
        <v>0</v>
      </c>
      <c r="F17" s="53">
        <f t="shared" si="7"/>
        <v>0</v>
      </c>
      <c r="G17" s="54">
        <f>SUMIFS('Прайс работы и услуги'!D:D,'Прайс работы и услуги'!B:B,B17)</f>
        <v>0</v>
      </c>
      <c r="H17" s="55">
        <f t="shared" si="8"/>
        <v>0</v>
      </c>
      <c r="I17" s="56" t="s">
        <v>34</v>
      </c>
      <c r="J17" s="57" t="s">
        <v>32</v>
      </c>
      <c r="K17" s="52">
        <f>92*6*0.1*0.025</f>
        <v>1.38</v>
      </c>
      <c r="L17" s="53">
        <f>SUMIFS('Прайс материалы'!I:I,'Прайс материалы'!A:A,I17)</f>
        <v>0</v>
      </c>
      <c r="M17" s="53">
        <f t="shared" si="9"/>
        <v>0</v>
      </c>
      <c r="N17" s="54">
        <f>SUMIFS('Прайс материалы'!C:C,'Прайс материалы'!A:A,I17)</f>
        <v>0</v>
      </c>
      <c r="O17" s="58">
        <f t="shared" si="10"/>
        <v>0</v>
      </c>
      <c r="Q17" s="22" t="str">
        <f t="shared" si="11"/>
        <v>-</v>
      </c>
      <c r="R17" s="22" t="str">
        <f t="shared" si="12"/>
        <v>-</v>
      </c>
    </row>
    <row r="18">
      <c r="A18" s="49" t="s">
        <v>9</v>
      </c>
      <c r="B18" s="59"/>
      <c r="C18" s="60"/>
      <c r="D18" s="52"/>
      <c r="E18" s="53">
        <f>SUMIFS('Прайс работы и услуги'!J:J,'Прайс работы и услуги'!B:B,B18)</f>
        <v>0</v>
      </c>
      <c r="F18" s="53">
        <f t="shared" si="7"/>
        <v>0</v>
      </c>
      <c r="G18" s="54">
        <f>SUMIFS('Прайс работы и услуги'!D:D,'Прайс работы и услуги'!B:B,B18)</f>
        <v>0</v>
      </c>
      <c r="H18" s="55">
        <f t="shared" si="8"/>
        <v>0</v>
      </c>
      <c r="I18" s="61" t="s">
        <v>35</v>
      </c>
      <c r="J18" s="62" t="s">
        <v>36</v>
      </c>
      <c r="K18" s="63">
        <v>53.0</v>
      </c>
      <c r="L18" s="53">
        <f>SUMIFS('Прайс материалы'!I:I,'Прайс материалы'!A:A,I18)</f>
        <v>0</v>
      </c>
      <c r="M18" s="53">
        <f t="shared" si="9"/>
        <v>0</v>
      </c>
      <c r="N18" s="54">
        <f>SUMIFS('Прайс материалы'!C:C,'Прайс материалы'!A:A,I18)</f>
        <v>0</v>
      </c>
      <c r="O18" s="58">
        <f t="shared" si="10"/>
        <v>0</v>
      </c>
      <c r="Q18" s="22" t="str">
        <f t="shared" si="11"/>
        <v>-</v>
      </c>
      <c r="R18" s="22" t="str">
        <f t="shared" si="12"/>
        <v>-</v>
      </c>
    </row>
    <row r="19">
      <c r="A19" s="49" t="s">
        <v>9</v>
      </c>
      <c r="B19" s="61" t="s">
        <v>37</v>
      </c>
      <c r="C19" s="62" t="s">
        <v>38</v>
      </c>
      <c r="D19" s="63">
        <v>2.0</v>
      </c>
      <c r="E19" s="53">
        <f>SUMIFS('Прайс работы и услуги'!J:J,'Прайс работы и услуги'!B:B,B19)</f>
        <v>0</v>
      </c>
      <c r="F19" s="53">
        <f t="shared" si="7"/>
        <v>0</v>
      </c>
      <c r="G19" s="54">
        <f>SUMIFS('Прайс работы и услуги'!D:D,'Прайс работы и услуги'!B:B,B19)</f>
        <v>0</v>
      </c>
      <c r="H19" s="55">
        <f t="shared" si="8"/>
        <v>0</v>
      </c>
      <c r="I19" s="64" t="s">
        <v>39</v>
      </c>
      <c r="J19" s="62" t="s">
        <v>40</v>
      </c>
      <c r="K19" s="63">
        <v>42.0</v>
      </c>
      <c r="L19" s="53">
        <f>SUMIFS('Прайс материалы'!I:I,'Прайс материалы'!A:A,I19)</f>
        <v>0</v>
      </c>
      <c r="M19" s="53">
        <f t="shared" si="9"/>
        <v>0</v>
      </c>
      <c r="N19" s="54">
        <f>SUMIFS('Прайс материалы'!C:C,'Прайс материалы'!A:A,I19)</f>
        <v>0</v>
      </c>
      <c r="O19" s="58">
        <f t="shared" si="10"/>
        <v>0</v>
      </c>
      <c r="Q19" s="22" t="str">
        <f t="shared" si="11"/>
        <v>-</v>
      </c>
      <c r="R19" s="22" t="str">
        <f t="shared" si="12"/>
        <v>-</v>
      </c>
    </row>
    <row r="20">
      <c r="A20" s="49" t="s">
        <v>9</v>
      </c>
      <c r="B20" s="65"/>
      <c r="C20" s="60"/>
      <c r="E20" s="53">
        <f>SUMIFS('Прайс работы и услуги'!J:J,'Прайс работы и услуги'!B:B,B20)</f>
        <v>0</v>
      </c>
      <c r="F20" s="53">
        <f t="shared" si="7"/>
        <v>0</v>
      </c>
      <c r="G20" s="54">
        <f>SUMIFS('Прайс работы и услуги'!D:D,'Прайс работы и услуги'!B:B,B20)</f>
        <v>0</v>
      </c>
      <c r="H20" s="55">
        <f t="shared" si="8"/>
        <v>0</v>
      </c>
      <c r="I20" s="66" t="s">
        <v>41</v>
      </c>
      <c r="J20" s="60" t="s">
        <v>42</v>
      </c>
      <c r="K20" s="52">
        <v>3.0</v>
      </c>
      <c r="L20" s="53">
        <f>SUMIFS('Прайс материалы'!I:I,'Прайс материалы'!A:A,I20)</f>
        <v>0</v>
      </c>
      <c r="M20" s="53">
        <f t="shared" si="9"/>
        <v>0</v>
      </c>
      <c r="N20" s="54">
        <f>SUMIFS('Прайс материалы'!C:C,'Прайс материалы'!A:A,I20)</f>
        <v>0</v>
      </c>
      <c r="O20" s="58">
        <f t="shared" si="10"/>
        <v>0</v>
      </c>
      <c r="Q20" s="22" t="str">
        <f t="shared" si="11"/>
        <v>-</v>
      </c>
      <c r="R20" s="22" t="str">
        <f t="shared" si="12"/>
        <v>-</v>
      </c>
    </row>
    <row r="21">
      <c r="A21" s="49" t="s">
        <v>9</v>
      </c>
      <c r="B21" s="67"/>
      <c r="C21" s="68"/>
      <c r="D21" s="69"/>
      <c r="E21" s="53">
        <f>SUMIFS('Прайс работы и услуги'!J:J,'Прайс работы и услуги'!B:B,B21)</f>
        <v>0</v>
      </c>
      <c r="F21" s="53">
        <f t="shared" si="7"/>
        <v>0</v>
      </c>
      <c r="G21" s="54">
        <f>SUMIFS('Прайс работы и услуги'!D:D,'Прайс работы и услуги'!B:B,B21)</f>
        <v>0</v>
      </c>
      <c r="H21" s="55">
        <f t="shared" si="8"/>
        <v>0</v>
      </c>
      <c r="I21" s="66" t="s">
        <v>43</v>
      </c>
      <c r="J21" s="60" t="s">
        <v>42</v>
      </c>
      <c r="K21" s="52">
        <v>3.0</v>
      </c>
      <c r="L21" s="53">
        <f>SUMIFS('Прайс материалы'!I:I,'Прайс материалы'!A:A,I21)</f>
        <v>0</v>
      </c>
      <c r="M21" s="53">
        <f t="shared" si="9"/>
        <v>0</v>
      </c>
      <c r="N21" s="54">
        <f>SUMIFS('Прайс материалы'!C:C,'Прайс материалы'!A:A,I21)</f>
        <v>0</v>
      </c>
      <c r="O21" s="58">
        <f t="shared" si="10"/>
        <v>0</v>
      </c>
      <c r="Q21" s="22" t="str">
        <f t="shared" si="11"/>
        <v>-</v>
      </c>
      <c r="R21" s="22" t="str">
        <f t="shared" si="12"/>
        <v>-</v>
      </c>
    </row>
    <row r="22">
      <c r="A22" s="49" t="s">
        <v>9</v>
      </c>
      <c r="B22" s="67"/>
      <c r="C22" s="68"/>
      <c r="D22" s="69"/>
      <c r="E22" s="53">
        <f>SUMIFS('Прайс работы и услуги'!J:J,'Прайс работы и услуги'!B:B,B22)</f>
        <v>0</v>
      </c>
      <c r="F22" s="53">
        <f t="shared" si="7"/>
        <v>0</v>
      </c>
      <c r="G22" s="54">
        <f>SUMIFS('Прайс работы и услуги'!D:D,'Прайс работы и услуги'!B:B,B22)</f>
        <v>0</v>
      </c>
      <c r="H22" s="55">
        <f t="shared" si="8"/>
        <v>0</v>
      </c>
      <c r="I22" s="66" t="s">
        <v>44</v>
      </c>
      <c r="J22" s="60" t="s">
        <v>42</v>
      </c>
      <c r="K22" s="52">
        <v>14.0</v>
      </c>
      <c r="L22" s="53">
        <f>SUMIFS('Прайс материалы'!I:I,'Прайс материалы'!A:A,I22)</f>
        <v>0</v>
      </c>
      <c r="M22" s="53">
        <f t="shared" si="9"/>
        <v>0</v>
      </c>
      <c r="N22" s="54">
        <f>SUMIFS('Прайс материалы'!C:C,'Прайс материалы'!A:A,I22)</f>
        <v>0</v>
      </c>
      <c r="O22" s="58">
        <f t="shared" si="10"/>
        <v>0</v>
      </c>
      <c r="Q22" s="22" t="str">
        <f t="shared" si="11"/>
        <v>-</v>
      </c>
      <c r="R22" s="22" t="str">
        <f t="shared" si="12"/>
        <v>-</v>
      </c>
    </row>
    <row r="23">
      <c r="A23" s="49" t="s">
        <v>9</v>
      </c>
      <c r="B23" s="67"/>
      <c r="C23" s="68"/>
      <c r="D23" s="69"/>
      <c r="E23" s="53">
        <f>SUMIFS('Прайс работы и услуги'!J:J,'Прайс работы и услуги'!B:B,B23)</f>
        <v>0</v>
      </c>
      <c r="F23" s="53">
        <f t="shared" si="7"/>
        <v>0</v>
      </c>
      <c r="G23" s="54">
        <f>SUMIFS('Прайс работы и услуги'!D:D,'Прайс работы и услуги'!B:B,B23)</f>
        <v>0</v>
      </c>
      <c r="H23" s="55">
        <f t="shared" si="8"/>
        <v>0</v>
      </c>
      <c r="I23" s="66" t="s">
        <v>45</v>
      </c>
      <c r="J23" s="60" t="s">
        <v>46</v>
      </c>
      <c r="K23" s="52">
        <f>D16</f>
        <v>159</v>
      </c>
      <c r="L23" s="53">
        <f>SUMIFS('Прайс материалы'!I:I,'Прайс материалы'!A:A,I23)</f>
        <v>0</v>
      </c>
      <c r="M23" s="53">
        <f t="shared" si="9"/>
        <v>0</v>
      </c>
      <c r="N23" s="54">
        <f>SUMIFS('Прайс материалы'!C:C,'Прайс материалы'!A:A,I23)</f>
        <v>0</v>
      </c>
      <c r="O23" s="58">
        <f t="shared" si="10"/>
        <v>0</v>
      </c>
      <c r="Q23" s="22" t="str">
        <f t="shared" si="11"/>
        <v>-</v>
      </c>
      <c r="R23" s="22" t="str">
        <f t="shared" si="12"/>
        <v>-</v>
      </c>
    </row>
    <row r="24">
      <c r="A24" s="38"/>
      <c r="B24" s="70" t="s">
        <v>47</v>
      </c>
      <c r="C24" s="71"/>
      <c r="D24" s="72"/>
      <c r="E24" s="42"/>
      <c r="F24" s="42"/>
      <c r="G24" s="42"/>
      <c r="H24" s="43"/>
      <c r="I24" s="73"/>
      <c r="J24" s="74"/>
      <c r="K24" s="75"/>
      <c r="L24" s="42"/>
      <c r="M24" s="42"/>
      <c r="N24" s="42"/>
      <c r="O24" s="46"/>
      <c r="P24" s="47"/>
      <c r="Q24" s="48"/>
      <c r="R24" s="48"/>
      <c r="S24" s="47"/>
      <c r="T24" s="47"/>
    </row>
    <row r="25">
      <c r="A25" s="49" t="s">
        <v>9</v>
      </c>
      <c r="B25" s="67" t="s">
        <v>29</v>
      </c>
      <c r="C25" s="68" t="s">
        <v>30</v>
      </c>
      <c r="D25" s="69">
        <v>44.0</v>
      </c>
      <c r="E25" s="53">
        <f>SUMIFS('Прайс работы и услуги'!J:J,'Прайс работы и услуги'!B:B,B25)</f>
        <v>0</v>
      </c>
      <c r="F25" s="53">
        <f t="shared" ref="F25:F28" si="13">D25*E25</f>
        <v>0</v>
      </c>
      <c r="G25" s="54">
        <f>SUMIFS('Прайс работы и услуги'!D:D,'Прайс работы и услуги'!B:B,B25)</f>
        <v>0</v>
      </c>
      <c r="H25" s="55">
        <f t="shared" ref="H25:H28" si="14">G25*D25</f>
        <v>0</v>
      </c>
      <c r="I25" s="66" t="s">
        <v>34</v>
      </c>
      <c r="J25" s="60" t="s">
        <v>48</v>
      </c>
      <c r="K25" s="52">
        <f>40*6*0.1*0.025</f>
        <v>0.6</v>
      </c>
      <c r="L25" s="53">
        <f>SUMIFS('Прайс материалы'!I:I,'Прайс материалы'!A:A,I25)</f>
        <v>0</v>
      </c>
      <c r="M25" s="53">
        <f t="shared" ref="M25:M28" si="15">K25*L25</f>
        <v>0</v>
      </c>
      <c r="N25" s="54">
        <f>SUMIFS('Прайс материалы'!C:C,'Прайс материалы'!A:A,I25)</f>
        <v>0</v>
      </c>
      <c r="O25" s="58">
        <f t="shared" ref="O25:O28" si="16">K25*N25</f>
        <v>0</v>
      </c>
      <c r="Q25" s="22" t="str">
        <f t="shared" ref="Q25:Q28" si="17">IFERROR((H25-F25)/H25,"-")</f>
        <v>-</v>
      </c>
      <c r="R25" s="22" t="str">
        <f t="shared" ref="R25:R28" si="18">IFERROR((O25-M25)/O25,"-")</f>
        <v>-</v>
      </c>
    </row>
    <row r="26">
      <c r="A26" s="49" t="s">
        <v>9</v>
      </c>
      <c r="B26" s="67" t="s">
        <v>37</v>
      </c>
      <c r="C26" s="68" t="s">
        <v>38</v>
      </c>
      <c r="D26" s="69">
        <v>1.0</v>
      </c>
      <c r="E26" s="53">
        <f>SUMIFS('Прайс работы и услуги'!J:J,'Прайс работы и услуги'!B:B,B26)</f>
        <v>0</v>
      </c>
      <c r="F26" s="53">
        <f t="shared" si="13"/>
        <v>0</v>
      </c>
      <c r="G26" s="54">
        <f>SUMIFS('Прайс работы и услуги'!D:D,'Прайс работы и услуги'!B:B,B26)</f>
        <v>0</v>
      </c>
      <c r="H26" s="55">
        <f t="shared" si="14"/>
        <v>0</v>
      </c>
      <c r="I26" s="66" t="s">
        <v>35</v>
      </c>
      <c r="J26" s="60" t="s">
        <v>49</v>
      </c>
      <c r="K26" s="52">
        <v>15.0</v>
      </c>
      <c r="L26" s="53">
        <f>SUMIFS('Прайс материалы'!I:I,'Прайс материалы'!A:A,I26)</f>
        <v>0</v>
      </c>
      <c r="M26" s="53">
        <f t="shared" si="15"/>
        <v>0</v>
      </c>
      <c r="N26" s="54">
        <f>SUMIFS('Прайс материалы'!C:C,'Прайс материалы'!A:A,I26)</f>
        <v>0</v>
      </c>
      <c r="O26" s="58">
        <f t="shared" si="16"/>
        <v>0</v>
      </c>
      <c r="Q26" s="22" t="str">
        <f t="shared" si="17"/>
        <v>-</v>
      </c>
      <c r="R26" s="22" t="str">
        <f t="shared" si="18"/>
        <v>-</v>
      </c>
    </row>
    <row r="27">
      <c r="A27" s="49" t="s">
        <v>9</v>
      </c>
      <c r="B27" s="67"/>
      <c r="C27" s="68"/>
      <c r="D27" s="69"/>
      <c r="E27" s="53">
        <f>SUMIFS('Прайс работы и услуги'!J:J,'Прайс работы и услуги'!B:B,B27)</f>
        <v>0</v>
      </c>
      <c r="F27" s="53">
        <f t="shared" si="13"/>
        <v>0</v>
      </c>
      <c r="G27" s="54">
        <f>SUMIFS('Прайс работы и услуги'!D:D,'Прайс работы и услуги'!B:B,B27)</f>
        <v>0</v>
      </c>
      <c r="H27" s="55">
        <f t="shared" si="14"/>
        <v>0</v>
      </c>
      <c r="I27" s="66" t="s">
        <v>44</v>
      </c>
      <c r="J27" s="60" t="s">
        <v>50</v>
      </c>
      <c r="K27" s="52">
        <v>5.0</v>
      </c>
      <c r="L27" s="53">
        <f>SUMIFS('Прайс материалы'!I:I,'Прайс материалы'!A:A,I27)</f>
        <v>0</v>
      </c>
      <c r="M27" s="53">
        <f t="shared" si="15"/>
        <v>0</v>
      </c>
      <c r="N27" s="54">
        <f>SUMIFS('Прайс материалы'!C:C,'Прайс материалы'!A:A,I27)</f>
        <v>0</v>
      </c>
      <c r="O27" s="58">
        <f t="shared" si="16"/>
        <v>0</v>
      </c>
      <c r="Q27" s="22" t="str">
        <f t="shared" si="17"/>
        <v>-</v>
      </c>
      <c r="R27" s="22" t="str">
        <f t="shared" si="18"/>
        <v>-</v>
      </c>
    </row>
    <row r="28">
      <c r="A28" s="49" t="s">
        <v>9</v>
      </c>
      <c r="B28" s="67"/>
      <c r="C28" s="68"/>
      <c r="D28" s="69"/>
      <c r="E28" s="53">
        <f>SUMIFS('Прайс работы и услуги'!J:J,'Прайс работы и услуги'!B:B,B28)</f>
        <v>0</v>
      </c>
      <c r="F28" s="53">
        <f t="shared" si="13"/>
        <v>0</v>
      </c>
      <c r="G28" s="54">
        <f>SUMIFS('Прайс работы и услуги'!D:D,'Прайс работы и услуги'!B:B,B28)</f>
        <v>0</v>
      </c>
      <c r="H28" s="55">
        <f t="shared" si="14"/>
        <v>0</v>
      </c>
      <c r="I28" s="66" t="s">
        <v>45</v>
      </c>
      <c r="J28" s="60" t="s">
        <v>51</v>
      </c>
      <c r="K28" s="52">
        <f>D25</f>
        <v>44</v>
      </c>
      <c r="L28" s="53">
        <f>SUMIFS('Прайс материалы'!I:I,'Прайс материалы'!A:A,I28)</f>
        <v>0</v>
      </c>
      <c r="M28" s="53">
        <f t="shared" si="15"/>
        <v>0</v>
      </c>
      <c r="N28" s="54">
        <f>SUMIFS('Прайс материалы'!C:C,'Прайс материалы'!A:A,I28)</f>
        <v>0</v>
      </c>
      <c r="O28" s="58">
        <f t="shared" si="16"/>
        <v>0</v>
      </c>
      <c r="Q28" s="22" t="str">
        <f t="shared" si="17"/>
        <v>-</v>
      </c>
      <c r="R28" s="22" t="str">
        <f t="shared" si="18"/>
        <v>-</v>
      </c>
    </row>
    <row r="29">
      <c r="A29" s="38"/>
      <c r="B29" s="70" t="s">
        <v>52</v>
      </c>
      <c r="C29" s="71"/>
      <c r="D29" s="72"/>
      <c r="E29" s="42"/>
      <c r="F29" s="42"/>
      <c r="G29" s="42"/>
      <c r="H29" s="43"/>
      <c r="I29" s="76"/>
      <c r="J29" s="77"/>
      <c r="K29" s="78"/>
      <c r="L29" s="42"/>
      <c r="M29" s="42"/>
      <c r="N29" s="42"/>
      <c r="O29" s="46"/>
      <c r="P29" s="47"/>
      <c r="Q29" s="48"/>
      <c r="R29" s="48"/>
      <c r="S29" s="47"/>
      <c r="T29" s="47"/>
    </row>
    <row r="30">
      <c r="A30" s="49" t="s">
        <v>10</v>
      </c>
      <c r="B30" s="67" t="s">
        <v>53</v>
      </c>
      <c r="C30" s="68" t="s">
        <v>30</v>
      </c>
      <c r="D30" s="69">
        <v>35.7</v>
      </c>
      <c r="E30" s="53">
        <f>SUMIFS('Прайс работы и услуги'!J:J,'Прайс работы и услуги'!B:B,B30)</f>
        <v>0</v>
      </c>
      <c r="F30" s="53">
        <f t="shared" ref="F30:F31" si="19">D30*E30</f>
        <v>0</v>
      </c>
      <c r="G30" s="54">
        <f>SUMIFS('Прайс работы и услуги'!D:D,'Прайс работы и услуги'!B:B,B30)</f>
        <v>0</v>
      </c>
      <c r="H30" s="55">
        <f t="shared" ref="H30:H31" si="20">G30*D30</f>
        <v>0</v>
      </c>
      <c r="I30" s="79"/>
      <c r="J30" s="80"/>
      <c r="K30" s="81"/>
      <c r="L30" s="53">
        <f>SUMIFS('Прайс материалы'!I:I,'Прайс материалы'!A:A,I30)</f>
        <v>0</v>
      </c>
      <c r="M30" s="53">
        <f t="shared" ref="M30:M31" si="21">K30*L30</f>
        <v>0</v>
      </c>
      <c r="N30" s="54">
        <f>SUMIFS('Прайс материалы'!C:C,'Прайс материалы'!A:A,I30)</f>
        <v>0</v>
      </c>
      <c r="O30" s="58">
        <f t="shared" ref="O30:O31" si="22">K30*N30</f>
        <v>0</v>
      </c>
      <c r="Q30" s="22" t="str">
        <f t="shared" ref="Q30:Q31" si="23">IFERROR((H30-F30)/H30,"-")</f>
        <v>-</v>
      </c>
      <c r="R30" s="22" t="str">
        <f t="shared" ref="R30:R31" si="24">IFERROR((O30-M30)/O30,"-")</f>
        <v>-</v>
      </c>
    </row>
    <row r="31">
      <c r="A31" s="49" t="s">
        <v>9</v>
      </c>
      <c r="B31" s="67" t="s">
        <v>54</v>
      </c>
      <c r="C31" s="68" t="s">
        <v>30</v>
      </c>
      <c r="D31" s="69">
        <f>D17</f>
        <v>159</v>
      </c>
      <c r="E31" s="53">
        <f>SUMIFS('Прайс работы и услуги'!J:J,'Прайс работы и услуги'!B:B,B31)</f>
        <v>0</v>
      </c>
      <c r="F31" s="53">
        <f t="shared" si="19"/>
        <v>0</v>
      </c>
      <c r="G31" s="54">
        <f>SUMIFS('Прайс работы и услуги'!D:D,'Прайс работы и услуги'!B:B,B31)</f>
        <v>0</v>
      </c>
      <c r="H31" s="55">
        <f t="shared" si="20"/>
        <v>0</v>
      </c>
      <c r="I31" s="82"/>
      <c r="J31" s="80"/>
      <c r="K31" s="81"/>
      <c r="L31" s="53">
        <f>SUMIFS('Прайс материалы'!I:I,'Прайс материалы'!A:A,I31)</f>
        <v>0</v>
      </c>
      <c r="M31" s="53">
        <f t="shared" si="21"/>
        <v>0</v>
      </c>
      <c r="N31" s="54">
        <f>SUMIFS('Прайс материалы'!C:C,'Прайс материалы'!A:A,I31)</f>
        <v>0</v>
      </c>
      <c r="O31" s="58">
        <f t="shared" si="22"/>
        <v>0</v>
      </c>
      <c r="Q31" s="22" t="str">
        <f t="shared" si="23"/>
        <v>-</v>
      </c>
      <c r="R31" s="22" t="str">
        <f t="shared" si="24"/>
        <v>-</v>
      </c>
    </row>
    <row r="32">
      <c r="A32" s="83"/>
      <c r="B32" s="84" t="s">
        <v>55</v>
      </c>
      <c r="C32" s="85"/>
      <c r="D32" s="86"/>
      <c r="E32" s="87"/>
      <c r="F32" s="87"/>
      <c r="G32" s="87"/>
      <c r="H32" s="88"/>
      <c r="I32" s="89"/>
      <c r="J32" s="90"/>
      <c r="K32" s="91"/>
      <c r="L32" s="87"/>
      <c r="M32" s="87"/>
      <c r="N32" s="87"/>
      <c r="O32" s="92"/>
      <c r="P32" s="93"/>
      <c r="Q32" s="94"/>
      <c r="R32" s="94"/>
      <c r="S32" s="93"/>
      <c r="T32" s="93"/>
    </row>
    <row r="33">
      <c r="A33" s="95" t="s">
        <v>6</v>
      </c>
      <c r="B33" s="50" t="s">
        <v>56</v>
      </c>
      <c r="C33" s="51" t="s">
        <v>57</v>
      </c>
      <c r="D33" s="96">
        <v>15.0</v>
      </c>
      <c r="E33" s="53">
        <f>SUMIFS('Прайс работы и услуги'!J:J,'Прайс работы и услуги'!B:B,B33)</f>
        <v>0</v>
      </c>
      <c r="F33" s="53">
        <f t="shared" ref="F33:F41" si="25">D33*E33</f>
        <v>0</v>
      </c>
      <c r="G33" s="54">
        <f>SUMIFS('Прайс работы и услуги'!D:D,'Прайс работы и услуги'!B:B,B33)</f>
        <v>0</v>
      </c>
      <c r="H33" s="55">
        <f t="shared" ref="H33:H41" si="26">G33*D33</f>
        <v>0</v>
      </c>
      <c r="I33" s="97" t="s">
        <v>58</v>
      </c>
      <c r="J33" s="51" t="s">
        <v>50</v>
      </c>
      <c r="K33" s="96">
        <v>4.0</v>
      </c>
      <c r="L33" s="98">
        <f>SUMIFS('Прайс материалы'!I:I,'Прайс материалы'!A:A,I33)</f>
        <v>0</v>
      </c>
      <c r="M33" s="98">
        <f t="shared" ref="M33:M41" si="27">K33*L33</f>
        <v>0</v>
      </c>
      <c r="N33" s="99">
        <f>SUMIFS('Прайс материалы'!C:C,'Прайс материалы'!A:A,I33)</f>
        <v>0</v>
      </c>
      <c r="O33" s="100">
        <f t="shared" ref="O33:O41" si="28">K33*N33</f>
        <v>0</v>
      </c>
      <c r="P33" s="101"/>
      <c r="Q33" s="102" t="str">
        <f t="shared" ref="Q33:Q41" si="29">IFERROR((H33-F33)/H33,"-")</f>
        <v>-</v>
      </c>
      <c r="R33" s="102" t="str">
        <f t="shared" ref="R33:R41" si="30">IFERROR((O33-M33)/O33,"-")</f>
        <v>-</v>
      </c>
      <c r="S33" s="101"/>
      <c r="T33" s="101"/>
    </row>
    <row r="34">
      <c r="A34" s="95" t="s">
        <v>6</v>
      </c>
      <c r="B34" s="103" t="s">
        <v>59</v>
      </c>
      <c r="C34" s="51" t="s">
        <v>60</v>
      </c>
      <c r="D34" s="96">
        <v>23.6</v>
      </c>
      <c r="E34" s="53">
        <f>SUMIFS('Прайс работы и услуги'!J:J,'Прайс работы и услуги'!B:B,B34)</f>
        <v>0</v>
      </c>
      <c r="F34" s="53">
        <f t="shared" si="25"/>
        <v>0</v>
      </c>
      <c r="G34" s="54">
        <f>SUMIFS('Прайс работы и услуги'!D:D,'Прайс работы и услуги'!B:B,B34)</f>
        <v>0</v>
      </c>
      <c r="H34" s="55">
        <f t="shared" si="26"/>
        <v>0</v>
      </c>
      <c r="I34" s="104" t="s">
        <v>61</v>
      </c>
      <c r="J34" s="51" t="s">
        <v>50</v>
      </c>
      <c r="K34" s="96">
        <v>34.0</v>
      </c>
      <c r="L34" s="98">
        <f>SUMIFS('Прайс материалы'!I:I,'Прайс материалы'!A:A,I34)</f>
        <v>0</v>
      </c>
      <c r="M34" s="98">
        <f t="shared" si="27"/>
        <v>0</v>
      </c>
      <c r="N34" s="99">
        <f>SUMIFS('Прайс материалы'!C:C,'Прайс материалы'!A:A,I34)</f>
        <v>0</v>
      </c>
      <c r="O34" s="100">
        <f t="shared" si="28"/>
        <v>0</v>
      </c>
      <c r="P34" s="101"/>
      <c r="Q34" s="102" t="str">
        <f t="shared" si="29"/>
        <v>-</v>
      </c>
      <c r="R34" s="102" t="str">
        <f t="shared" si="30"/>
        <v>-</v>
      </c>
      <c r="S34" s="101"/>
      <c r="T34" s="101"/>
    </row>
    <row r="35">
      <c r="A35" s="95" t="s">
        <v>6</v>
      </c>
      <c r="B35" s="105" t="s">
        <v>62</v>
      </c>
      <c r="C35" s="80" t="s">
        <v>60</v>
      </c>
      <c r="D35" s="81">
        <v>59.74</v>
      </c>
      <c r="E35" s="53">
        <f>SUMIFS('Прайс работы и услуги'!J:J,'Прайс работы и услуги'!B:B,B35)</f>
        <v>0</v>
      </c>
      <c r="F35" s="53">
        <f t="shared" si="25"/>
        <v>0</v>
      </c>
      <c r="G35" s="54">
        <f>SUMIFS('Прайс работы и услуги'!D:D,'Прайс работы и услуги'!B:B,B35)</f>
        <v>0</v>
      </c>
      <c r="H35" s="55">
        <f t="shared" si="26"/>
        <v>0</v>
      </c>
      <c r="I35" s="61" t="s">
        <v>63</v>
      </c>
      <c r="J35" s="62" t="s">
        <v>50</v>
      </c>
      <c r="K35" s="63">
        <v>9.0</v>
      </c>
      <c r="L35" s="53">
        <f>SUMIFS('Прайс материалы'!I:I,'Прайс материалы'!A:A,I35)</f>
        <v>0</v>
      </c>
      <c r="M35" s="53">
        <f t="shared" si="27"/>
        <v>0</v>
      </c>
      <c r="N35" s="54">
        <f>SUMIFS('Прайс материалы'!C:C,'Прайс материалы'!A:A,I35)</f>
        <v>0</v>
      </c>
      <c r="O35" s="58">
        <f t="shared" si="28"/>
        <v>0</v>
      </c>
      <c r="Q35" s="22" t="str">
        <f t="shared" si="29"/>
        <v>-</v>
      </c>
      <c r="R35" s="22" t="str">
        <f t="shared" si="30"/>
        <v>-</v>
      </c>
    </row>
    <row r="36">
      <c r="A36" s="95" t="s">
        <v>6</v>
      </c>
      <c r="B36" s="67" t="s">
        <v>37</v>
      </c>
      <c r="C36" s="68" t="s">
        <v>38</v>
      </c>
      <c r="D36" s="69">
        <v>2.0</v>
      </c>
      <c r="E36" s="53">
        <f>SUMIFS('Прайс работы и услуги'!J:J,'Прайс работы и услуги'!B:B,B36)</f>
        <v>0</v>
      </c>
      <c r="F36" s="53">
        <f t="shared" si="25"/>
        <v>0</v>
      </c>
      <c r="G36" s="54">
        <f>SUMIFS('Прайс работы и услуги'!D:D,'Прайс работы и услуги'!B:B,B36)</f>
        <v>0</v>
      </c>
      <c r="H36" s="55">
        <f t="shared" si="26"/>
        <v>0</v>
      </c>
      <c r="I36" s="61" t="s">
        <v>35</v>
      </c>
      <c r="J36" s="62" t="s">
        <v>64</v>
      </c>
      <c r="K36" s="63">
        <v>1.0</v>
      </c>
      <c r="L36" s="53">
        <f>SUMIFS('Прайс материалы'!I:I,'Прайс материалы'!A:A,I36)</f>
        <v>0</v>
      </c>
      <c r="M36" s="53">
        <f t="shared" si="27"/>
        <v>0</v>
      </c>
      <c r="N36" s="54">
        <f>SUMIFS('Прайс материалы'!C:C,'Прайс материалы'!A:A,I36)</f>
        <v>0</v>
      </c>
      <c r="O36" s="58">
        <f t="shared" si="28"/>
        <v>0</v>
      </c>
      <c r="Q36" s="22" t="str">
        <f t="shared" si="29"/>
        <v>-</v>
      </c>
      <c r="R36" s="22" t="str">
        <f t="shared" si="30"/>
        <v>-</v>
      </c>
    </row>
    <row r="37">
      <c r="A37" s="95" t="s">
        <v>6</v>
      </c>
      <c r="B37" s="67" t="s">
        <v>65</v>
      </c>
      <c r="C37" s="68" t="s">
        <v>66</v>
      </c>
      <c r="D37" s="69">
        <v>16.0</v>
      </c>
      <c r="E37" s="106">
        <v>717.39</v>
      </c>
      <c r="F37" s="53">
        <f t="shared" si="25"/>
        <v>11478.24</v>
      </c>
      <c r="G37" s="107">
        <v>1000.0</v>
      </c>
      <c r="H37" s="55">
        <f t="shared" si="26"/>
        <v>16000</v>
      </c>
      <c r="I37" s="61" t="s">
        <v>67</v>
      </c>
      <c r="J37" s="62" t="s">
        <v>68</v>
      </c>
      <c r="K37" s="63">
        <v>8.0</v>
      </c>
      <c r="L37" s="53">
        <f>SUMIFS('Прайс материалы'!I:I,'Прайс материалы'!A:A,I37)</f>
        <v>0</v>
      </c>
      <c r="M37" s="53">
        <f t="shared" si="27"/>
        <v>0</v>
      </c>
      <c r="N37" s="54">
        <f>SUMIFS('Прайс материалы'!C:C,'Прайс материалы'!A:A,I37)</f>
        <v>0</v>
      </c>
      <c r="O37" s="58">
        <f t="shared" si="28"/>
        <v>0</v>
      </c>
      <c r="Q37" s="22">
        <f t="shared" si="29"/>
        <v>0.28261</v>
      </c>
      <c r="R37" s="22" t="str">
        <f t="shared" si="30"/>
        <v>-</v>
      </c>
    </row>
    <row r="38">
      <c r="A38" s="95" t="s">
        <v>6</v>
      </c>
      <c r="B38" s="67" t="s">
        <v>69</v>
      </c>
      <c r="C38" s="68" t="s">
        <v>57</v>
      </c>
      <c r="D38" s="69">
        <v>15.0</v>
      </c>
      <c r="E38" s="53">
        <f>SUMIFS('Прайс работы и услуги'!J:J,'Прайс работы и услуги'!B:B,B38)</f>
        <v>0</v>
      </c>
      <c r="F38" s="53">
        <f t="shared" si="25"/>
        <v>0</v>
      </c>
      <c r="G38" s="54">
        <f>SUMIFS('Прайс работы и услуги'!D:D,'Прайс работы и услуги'!B:B,B38)</f>
        <v>0</v>
      </c>
      <c r="H38" s="55">
        <f t="shared" si="26"/>
        <v>0</v>
      </c>
      <c r="I38" s="61" t="s">
        <v>70</v>
      </c>
      <c r="J38" s="62" t="s">
        <v>60</v>
      </c>
      <c r="K38" s="63">
        <v>60.0</v>
      </c>
      <c r="L38" s="53">
        <f>SUMIFS('Прайс материалы'!I:I,'Прайс материалы'!A:A,I38)</f>
        <v>0</v>
      </c>
      <c r="M38" s="53">
        <f t="shared" si="27"/>
        <v>0</v>
      </c>
      <c r="N38" s="54">
        <f>SUMIFS('Прайс материалы'!C:C,'Прайс материалы'!A:A,I38)</f>
        <v>0</v>
      </c>
      <c r="O38" s="58">
        <f t="shared" si="28"/>
        <v>0</v>
      </c>
      <c r="Q38" s="22" t="str">
        <f t="shared" si="29"/>
        <v>-</v>
      </c>
      <c r="R38" s="22" t="str">
        <f t="shared" si="30"/>
        <v>-</v>
      </c>
    </row>
    <row r="39">
      <c r="A39" s="95" t="s">
        <v>6</v>
      </c>
      <c r="B39" s="67"/>
      <c r="C39" s="68"/>
      <c r="D39" s="69"/>
      <c r="E39" s="53">
        <f>SUMIFS('Прайс работы и услуги'!J:J,'Прайс работы и услуги'!B:B,B39)</f>
        <v>0</v>
      </c>
      <c r="F39" s="53">
        <f t="shared" si="25"/>
        <v>0</v>
      </c>
      <c r="G39" s="54">
        <f>SUMIFS('Прайс работы и услуги'!D:D,'Прайс работы и услуги'!B:B,B39)</f>
        <v>0</v>
      </c>
      <c r="H39" s="55">
        <f t="shared" si="26"/>
        <v>0</v>
      </c>
      <c r="I39" s="61" t="s">
        <v>45</v>
      </c>
      <c r="J39" s="62" t="s">
        <v>71</v>
      </c>
      <c r="K39" s="63">
        <v>15.0</v>
      </c>
      <c r="L39" s="53">
        <f>SUMIFS('Прайс материалы'!I:I,'Прайс материалы'!A:A,I39)</f>
        <v>0</v>
      </c>
      <c r="M39" s="53">
        <f t="shared" si="27"/>
        <v>0</v>
      </c>
      <c r="N39" s="54">
        <f>SUMIFS('Прайс материалы'!C:C,'Прайс материалы'!A:A,I39)</f>
        <v>0</v>
      </c>
      <c r="O39" s="58">
        <f t="shared" si="28"/>
        <v>0</v>
      </c>
      <c r="Q39" s="22" t="str">
        <f t="shared" si="29"/>
        <v>-</v>
      </c>
      <c r="R39" s="22" t="str">
        <f t="shared" si="30"/>
        <v>-</v>
      </c>
    </row>
    <row r="40">
      <c r="A40" s="95" t="s">
        <v>6</v>
      </c>
      <c r="B40" s="67"/>
      <c r="C40" s="68"/>
      <c r="D40" s="69"/>
      <c r="E40" s="53">
        <f>SUMIFS('Прайс работы и услуги'!J:J,'Прайс работы и услуги'!B:B,B40)</f>
        <v>0</v>
      </c>
      <c r="F40" s="53">
        <f t="shared" si="25"/>
        <v>0</v>
      </c>
      <c r="G40" s="54">
        <f>SUMIFS('Прайс работы и услуги'!D:D,'Прайс работы и услуги'!B:B,B40)</f>
        <v>0</v>
      </c>
      <c r="H40" s="55">
        <f t="shared" si="26"/>
        <v>0</v>
      </c>
      <c r="I40" s="61" t="s">
        <v>72</v>
      </c>
      <c r="J40" s="62" t="s">
        <v>57</v>
      </c>
      <c r="K40" s="63">
        <v>10.0</v>
      </c>
      <c r="L40" s="53">
        <f>SUMIFS('Прайс материалы'!I:I,'Прайс материалы'!A:A,I40)</f>
        <v>0</v>
      </c>
      <c r="M40" s="53">
        <f t="shared" si="27"/>
        <v>0</v>
      </c>
      <c r="N40" s="107">
        <v>1330.0</v>
      </c>
      <c r="O40" s="58">
        <f t="shared" si="28"/>
        <v>13300</v>
      </c>
      <c r="Q40" s="22" t="str">
        <f t="shared" si="29"/>
        <v>-</v>
      </c>
      <c r="R40" s="22">
        <f t="shared" si="30"/>
        <v>1</v>
      </c>
    </row>
    <row r="41">
      <c r="A41" s="95" t="s">
        <v>6</v>
      </c>
      <c r="B41" s="67"/>
      <c r="C41" s="68"/>
      <c r="D41" s="69"/>
      <c r="E41" s="53">
        <f>SUMIFS('Прайс работы и услуги'!J:J,'Прайс работы и услуги'!B:B,B41)</f>
        <v>0</v>
      </c>
      <c r="F41" s="53">
        <f t="shared" si="25"/>
        <v>0</v>
      </c>
      <c r="G41" s="54">
        <f>SUMIFS('Прайс работы и услуги'!D:D,'Прайс работы и услуги'!B:B,B41)</f>
        <v>0</v>
      </c>
      <c r="H41" s="55">
        <f t="shared" si="26"/>
        <v>0</v>
      </c>
      <c r="I41" s="61" t="s">
        <v>73</v>
      </c>
      <c r="J41" s="62" t="s">
        <v>66</v>
      </c>
      <c r="K41" s="63">
        <v>16.0</v>
      </c>
      <c r="L41" s="53">
        <f>SUMIFS('Прайс материалы'!I:I,'Прайс материалы'!A:A,I41)</f>
        <v>0</v>
      </c>
      <c r="M41" s="53">
        <f t="shared" si="27"/>
        <v>0</v>
      </c>
      <c r="N41" s="54">
        <f>SUMIFS('Прайс материалы'!C:C,'Прайс материалы'!A:A,I41)</f>
        <v>0</v>
      </c>
      <c r="O41" s="58">
        <f t="shared" si="28"/>
        <v>0</v>
      </c>
      <c r="Q41" s="22" t="str">
        <f t="shared" si="29"/>
        <v>-</v>
      </c>
      <c r="R41" s="22" t="str">
        <f t="shared" si="30"/>
        <v>-</v>
      </c>
    </row>
    <row r="42">
      <c r="A42" s="83"/>
      <c r="B42" s="84" t="s">
        <v>74</v>
      </c>
      <c r="C42" s="85"/>
      <c r="D42" s="86"/>
      <c r="E42" s="87"/>
      <c r="F42" s="87"/>
      <c r="G42" s="87"/>
      <c r="H42" s="88"/>
      <c r="I42" s="108"/>
      <c r="J42" s="109"/>
      <c r="K42" s="110"/>
      <c r="L42" s="87"/>
      <c r="M42" s="87"/>
      <c r="N42" s="87"/>
      <c r="O42" s="92"/>
      <c r="P42" s="93"/>
      <c r="Q42" s="94"/>
      <c r="R42" s="94"/>
      <c r="S42" s="93"/>
      <c r="T42" s="93"/>
    </row>
    <row r="43">
      <c r="A43" s="49" t="s">
        <v>6</v>
      </c>
      <c r="B43" s="67" t="s">
        <v>75</v>
      </c>
      <c r="C43" s="68" t="s">
        <v>57</v>
      </c>
      <c r="D43" s="69">
        <v>11.0</v>
      </c>
      <c r="E43" s="53">
        <f>SUMIFS('Прайс работы и услуги'!J:J,'Прайс работы и услуги'!B:B,B43)</f>
        <v>0</v>
      </c>
      <c r="F43" s="53">
        <f t="shared" ref="F43:F53" si="31">D43*E43</f>
        <v>0</v>
      </c>
      <c r="G43" s="54">
        <f>SUMIFS('Прайс работы и услуги'!D:D,'Прайс работы и услуги'!B:B,B43)</f>
        <v>0</v>
      </c>
      <c r="H43" s="55">
        <f t="shared" ref="H43:H53" si="32">G43*D43</f>
        <v>0</v>
      </c>
      <c r="I43" s="61" t="s">
        <v>76</v>
      </c>
      <c r="J43" s="62"/>
      <c r="K43" s="63">
        <v>2.0</v>
      </c>
      <c r="L43" s="106">
        <v>28380.0</v>
      </c>
      <c r="M43" s="53">
        <f t="shared" ref="M43:M48" si="33">L43*K43</f>
        <v>56760</v>
      </c>
      <c r="N43" s="107">
        <v>39280.0</v>
      </c>
      <c r="O43" s="58">
        <f t="shared" ref="O43:O53" si="34">K43*N43</f>
        <v>78560</v>
      </c>
      <c r="Q43" s="22" t="str">
        <f t="shared" ref="Q43:Q53" si="35">IFERROR((H43-F43)/H43,"-")</f>
        <v>-</v>
      </c>
      <c r="R43" s="22">
        <f t="shared" ref="R43:R53" si="36">IFERROR((O43-M43)/O43,"-")</f>
        <v>0.2774949084</v>
      </c>
    </row>
    <row r="44">
      <c r="A44" s="49" t="s">
        <v>6</v>
      </c>
      <c r="B44" s="67" t="s">
        <v>77</v>
      </c>
      <c r="C44" s="68" t="s">
        <v>57</v>
      </c>
      <c r="D44" s="69">
        <v>2.0</v>
      </c>
      <c r="E44" s="53">
        <f>SUMIFS('Прайс работы и услуги'!J:J,'Прайс работы и услуги'!B:B,B44)</f>
        <v>0</v>
      </c>
      <c r="F44" s="53">
        <f t="shared" si="31"/>
        <v>0</v>
      </c>
      <c r="G44" s="54">
        <f>SUMIFS('Прайс работы и услуги'!D:D,'Прайс работы и услуги'!B:B,B44)</f>
        <v>0</v>
      </c>
      <c r="H44" s="55">
        <f t="shared" si="32"/>
        <v>0</v>
      </c>
      <c r="I44" s="61" t="s">
        <v>76</v>
      </c>
      <c r="J44" s="62"/>
      <c r="K44" s="63">
        <v>2.0</v>
      </c>
      <c r="L44" s="106">
        <v>17150.0</v>
      </c>
      <c r="M44" s="53">
        <f t="shared" si="33"/>
        <v>34300</v>
      </c>
      <c r="N44" s="107">
        <v>23710.0</v>
      </c>
      <c r="O44" s="58">
        <f t="shared" si="34"/>
        <v>47420</v>
      </c>
      <c r="Q44" s="22" t="str">
        <f t="shared" si="35"/>
        <v>-</v>
      </c>
      <c r="R44" s="22">
        <f t="shared" si="36"/>
        <v>0.2766765078</v>
      </c>
    </row>
    <row r="45">
      <c r="A45" s="49" t="s">
        <v>6</v>
      </c>
      <c r="B45" s="67" t="s">
        <v>78</v>
      </c>
      <c r="C45" s="68" t="s">
        <v>57</v>
      </c>
      <c r="D45" s="69">
        <v>2.0</v>
      </c>
      <c r="E45" s="53">
        <f>SUMIFS('Прайс работы и услуги'!J:J,'Прайс работы и услуги'!B:B,B45)</f>
        <v>0</v>
      </c>
      <c r="F45" s="53">
        <f t="shared" si="31"/>
        <v>0</v>
      </c>
      <c r="G45" s="54">
        <f>SUMIFS('Прайс работы и услуги'!D:D,'Прайс работы и услуги'!B:B,B45)</f>
        <v>0</v>
      </c>
      <c r="H45" s="55">
        <f t="shared" si="32"/>
        <v>0</v>
      </c>
      <c r="I45" s="61" t="s">
        <v>76</v>
      </c>
      <c r="J45" s="62"/>
      <c r="K45" s="63">
        <v>4.0</v>
      </c>
      <c r="L45" s="106">
        <v>33540.0</v>
      </c>
      <c r="M45" s="53">
        <f t="shared" si="33"/>
        <v>134160</v>
      </c>
      <c r="N45" s="107">
        <v>46440.0</v>
      </c>
      <c r="O45" s="58">
        <f t="shared" si="34"/>
        <v>185760</v>
      </c>
      <c r="Q45" s="22" t="str">
        <f t="shared" si="35"/>
        <v>-</v>
      </c>
      <c r="R45" s="22">
        <f t="shared" si="36"/>
        <v>0.2777777778</v>
      </c>
    </row>
    <row r="46">
      <c r="A46" s="49" t="s">
        <v>6</v>
      </c>
      <c r="B46" s="67" t="s">
        <v>37</v>
      </c>
      <c r="C46" s="68" t="s">
        <v>79</v>
      </c>
      <c r="D46" s="69">
        <v>1.0</v>
      </c>
      <c r="E46" s="53">
        <f>SUMIFS('Прайс работы и услуги'!J:J,'Прайс работы и услуги'!B:B,B46)</f>
        <v>0</v>
      </c>
      <c r="F46" s="53">
        <f t="shared" si="31"/>
        <v>0</v>
      </c>
      <c r="G46" s="54">
        <f>SUMIFS('Прайс работы и услуги'!D:D,'Прайс работы и услуги'!B:B,B46)</f>
        <v>0</v>
      </c>
      <c r="H46" s="55">
        <f t="shared" si="32"/>
        <v>0</v>
      </c>
      <c r="I46" s="61" t="s">
        <v>76</v>
      </c>
      <c r="J46" s="62"/>
      <c r="K46" s="63">
        <v>1.0</v>
      </c>
      <c r="L46" s="106">
        <v>18600.0</v>
      </c>
      <c r="M46" s="53">
        <f t="shared" si="33"/>
        <v>18600</v>
      </c>
      <c r="N46" s="107">
        <v>25760.0</v>
      </c>
      <c r="O46" s="58">
        <f t="shared" si="34"/>
        <v>25760</v>
      </c>
      <c r="Q46" s="22" t="str">
        <f t="shared" si="35"/>
        <v>-</v>
      </c>
      <c r="R46" s="22">
        <f t="shared" si="36"/>
        <v>0.2779503106</v>
      </c>
    </row>
    <row r="47">
      <c r="A47" s="49" t="s">
        <v>6</v>
      </c>
      <c r="B47" s="67"/>
      <c r="C47" s="68" t="s">
        <v>57</v>
      </c>
      <c r="D47" s="69"/>
      <c r="E47" s="53">
        <f>SUMIFS('Прайс работы и услуги'!J:J,'Прайс работы и услуги'!B:B,B47)</f>
        <v>0</v>
      </c>
      <c r="F47" s="53">
        <f t="shared" si="31"/>
        <v>0</v>
      </c>
      <c r="G47" s="54">
        <f>SUMIFS('Прайс работы и услуги'!D:D,'Прайс работы и услуги'!B:B,B47)</f>
        <v>0</v>
      </c>
      <c r="H47" s="55">
        <f t="shared" si="32"/>
        <v>0</v>
      </c>
      <c r="I47" s="61" t="s">
        <v>76</v>
      </c>
      <c r="J47" s="62"/>
      <c r="K47" s="63">
        <v>1.0</v>
      </c>
      <c r="L47" s="106">
        <v>8600.0</v>
      </c>
      <c r="M47" s="53">
        <f t="shared" si="33"/>
        <v>8600</v>
      </c>
      <c r="N47" s="107">
        <v>11850.0</v>
      </c>
      <c r="O47" s="58">
        <f t="shared" si="34"/>
        <v>11850</v>
      </c>
      <c r="Q47" s="22" t="str">
        <f t="shared" si="35"/>
        <v>-</v>
      </c>
      <c r="R47" s="22">
        <f t="shared" si="36"/>
        <v>0.2742616034</v>
      </c>
    </row>
    <row r="48">
      <c r="A48" s="49" t="s">
        <v>6</v>
      </c>
      <c r="B48" s="67"/>
      <c r="C48" s="68"/>
      <c r="D48" s="69"/>
      <c r="E48" s="53">
        <f>SUMIFS('Прайс работы и услуги'!J:J,'Прайс работы и услуги'!B:B,B48)</f>
        <v>0</v>
      </c>
      <c r="F48" s="53">
        <f t="shared" si="31"/>
        <v>0</v>
      </c>
      <c r="G48" s="54">
        <f>SUMIFS('Прайс работы и услуги'!D:D,'Прайс работы и услуги'!B:B,B48)</f>
        <v>0</v>
      </c>
      <c r="H48" s="55">
        <f t="shared" si="32"/>
        <v>0</v>
      </c>
      <c r="I48" s="61" t="s">
        <v>76</v>
      </c>
      <c r="J48" s="62"/>
      <c r="K48" s="63">
        <v>1.0</v>
      </c>
      <c r="L48" s="106">
        <v>16800.0</v>
      </c>
      <c r="M48" s="53">
        <f t="shared" si="33"/>
        <v>16800</v>
      </c>
      <c r="N48" s="107">
        <v>23200.0</v>
      </c>
      <c r="O48" s="58">
        <f t="shared" si="34"/>
        <v>23200</v>
      </c>
      <c r="Q48" s="22" t="str">
        <f t="shared" si="35"/>
        <v>-</v>
      </c>
      <c r="R48" s="22">
        <f t="shared" si="36"/>
        <v>0.275862069</v>
      </c>
    </row>
    <row r="49">
      <c r="A49" s="49" t="s">
        <v>6</v>
      </c>
      <c r="B49" s="67"/>
      <c r="C49" s="68"/>
      <c r="D49" s="69"/>
      <c r="E49" s="53">
        <f>SUMIFS('Прайс работы и услуги'!J:J,'Прайс работы и услуги'!B:B,B49)</f>
        <v>0</v>
      </c>
      <c r="F49" s="53">
        <f t="shared" si="31"/>
        <v>0</v>
      </c>
      <c r="G49" s="54">
        <f>SUMIFS('Прайс работы и услуги'!D:D,'Прайс работы и услуги'!B:B,B49)</f>
        <v>0</v>
      </c>
      <c r="H49" s="55">
        <f t="shared" si="32"/>
        <v>0</v>
      </c>
      <c r="I49" s="61" t="s">
        <v>80</v>
      </c>
      <c r="J49" s="62"/>
      <c r="K49" s="63">
        <v>1.0</v>
      </c>
      <c r="L49" s="106">
        <v>22900.0</v>
      </c>
      <c r="M49" s="53">
        <f t="shared" ref="M49:M53" si="37">K49*L49</f>
        <v>22900</v>
      </c>
      <c r="N49" s="107">
        <v>31668.0</v>
      </c>
      <c r="O49" s="58">
        <f t="shared" si="34"/>
        <v>31668</v>
      </c>
      <c r="Q49" s="22" t="str">
        <f t="shared" si="35"/>
        <v>-</v>
      </c>
      <c r="R49" s="22">
        <f t="shared" si="36"/>
        <v>0.2768725527</v>
      </c>
    </row>
    <row r="50">
      <c r="A50" s="49" t="s">
        <v>6</v>
      </c>
      <c r="B50" s="67"/>
      <c r="C50" s="68"/>
      <c r="D50" s="69"/>
      <c r="E50" s="53">
        <f>SUMIFS('Прайс работы и услуги'!J:J,'Прайс работы и услуги'!B:B,B50)</f>
        <v>0</v>
      </c>
      <c r="F50" s="53">
        <f t="shared" si="31"/>
        <v>0</v>
      </c>
      <c r="G50" s="54">
        <f>SUMIFS('Прайс работы и услуги'!D:D,'Прайс работы и услуги'!B:B,B50)</f>
        <v>0</v>
      </c>
      <c r="H50" s="55">
        <f t="shared" si="32"/>
        <v>0</v>
      </c>
      <c r="I50" s="61" t="s">
        <v>80</v>
      </c>
      <c r="J50" s="62"/>
      <c r="K50" s="63">
        <v>1.0</v>
      </c>
      <c r="L50" s="106">
        <v>45620.0</v>
      </c>
      <c r="M50" s="53">
        <f t="shared" si="37"/>
        <v>45620</v>
      </c>
      <c r="N50" s="107">
        <v>63160.0</v>
      </c>
      <c r="O50" s="58">
        <f t="shared" si="34"/>
        <v>63160</v>
      </c>
      <c r="Q50" s="22" t="str">
        <f t="shared" si="35"/>
        <v>-</v>
      </c>
      <c r="R50" s="22">
        <f t="shared" si="36"/>
        <v>0.2777074098</v>
      </c>
    </row>
    <row r="51">
      <c r="A51" s="49" t="s">
        <v>6</v>
      </c>
      <c r="B51" s="67"/>
      <c r="C51" s="68"/>
      <c r="D51" s="69"/>
      <c r="E51" s="53">
        <f>SUMIFS('Прайс работы и услуги'!J:J,'Прайс работы и услуги'!B:B,B51)</f>
        <v>0</v>
      </c>
      <c r="F51" s="53">
        <f t="shared" si="31"/>
        <v>0</v>
      </c>
      <c r="G51" s="54">
        <f>SUMIFS('Прайс работы и услуги'!D:D,'Прайс работы и услуги'!B:B,B51)</f>
        <v>0</v>
      </c>
      <c r="H51" s="55">
        <f t="shared" si="32"/>
        <v>0</v>
      </c>
      <c r="I51" s="61" t="s">
        <v>81</v>
      </c>
      <c r="J51" s="62"/>
      <c r="K51" s="63">
        <v>2.0</v>
      </c>
      <c r="L51" s="53">
        <f>SUMIFS('Прайс материалы'!I:I,'Прайс материалы'!A:A,I51)</f>
        <v>0</v>
      </c>
      <c r="M51" s="53">
        <f t="shared" si="37"/>
        <v>0</v>
      </c>
      <c r="N51" s="54">
        <f>SUMIFS('Прайс материалы'!C:C,'Прайс материалы'!A:A,I51)</f>
        <v>0</v>
      </c>
      <c r="O51" s="58">
        <f t="shared" si="34"/>
        <v>0</v>
      </c>
      <c r="Q51" s="22" t="str">
        <f t="shared" si="35"/>
        <v>-</v>
      </c>
      <c r="R51" s="22" t="str">
        <f t="shared" si="36"/>
        <v>-</v>
      </c>
    </row>
    <row r="52">
      <c r="A52" s="49" t="s">
        <v>6</v>
      </c>
      <c r="B52" s="67"/>
      <c r="C52" s="68"/>
      <c r="D52" s="69"/>
      <c r="E52" s="53">
        <f>SUMIFS('Прайс работы и услуги'!J:J,'Прайс работы и услуги'!B:B,B52)</f>
        <v>0</v>
      </c>
      <c r="F52" s="53">
        <f t="shared" si="31"/>
        <v>0</v>
      </c>
      <c r="G52" s="54">
        <f>SUMIFS('Прайс работы и услуги'!D:D,'Прайс работы и услуги'!B:B,B52)</f>
        <v>0</v>
      </c>
      <c r="H52" s="55">
        <f t="shared" si="32"/>
        <v>0</v>
      </c>
      <c r="I52" s="61" t="s">
        <v>82</v>
      </c>
      <c r="J52" s="62" t="s">
        <v>83</v>
      </c>
      <c r="K52" s="63">
        <v>15.0</v>
      </c>
      <c r="L52" s="53">
        <f>SUMIFS('Прайс материалы'!I:I,'Прайс материалы'!A:A,I52)</f>
        <v>0</v>
      </c>
      <c r="M52" s="53">
        <f t="shared" si="37"/>
        <v>0</v>
      </c>
      <c r="N52" s="54">
        <f>SUMIFS('Прайс материалы'!C:C,'Прайс материалы'!A:A,I52)</f>
        <v>0</v>
      </c>
      <c r="O52" s="58">
        <f t="shared" si="34"/>
        <v>0</v>
      </c>
      <c r="Q52" s="22" t="str">
        <f t="shared" si="35"/>
        <v>-</v>
      </c>
      <c r="R52" s="22" t="str">
        <f t="shared" si="36"/>
        <v>-</v>
      </c>
    </row>
    <row r="53">
      <c r="A53" s="49" t="s">
        <v>6</v>
      </c>
      <c r="B53" s="67"/>
      <c r="C53" s="68"/>
      <c r="D53" s="69"/>
      <c r="E53" s="53">
        <f>SUMIFS('Прайс работы и услуги'!J:J,'Прайс работы и услуги'!B:B,B53)</f>
        <v>0</v>
      </c>
      <c r="F53" s="53">
        <f t="shared" si="31"/>
        <v>0</v>
      </c>
      <c r="G53" s="54">
        <f>SUMIFS('Прайс работы и услуги'!D:D,'Прайс работы и услуги'!B:B,B53)</f>
        <v>0</v>
      </c>
      <c r="H53" s="55">
        <f t="shared" si="32"/>
        <v>0</v>
      </c>
      <c r="I53" s="61" t="s">
        <v>45</v>
      </c>
      <c r="J53" s="62" t="s">
        <v>51</v>
      </c>
      <c r="K53" s="63">
        <v>15.0</v>
      </c>
      <c r="L53" s="53">
        <f>SUMIFS('Прайс материалы'!I:I,'Прайс материалы'!A:A,I53)</f>
        <v>0</v>
      </c>
      <c r="M53" s="53">
        <f t="shared" si="37"/>
        <v>0</v>
      </c>
      <c r="N53" s="54">
        <f>SUMIFS('Прайс материалы'!C:C,'Прайс материалы'!A:A,I53)</f>
        <v>0</v>
      </c>
      <c r="O53" s="58">
        <f t="shared" si="34"/>
        <v>0</v>
      </c>
      <c r="Q53" s="22" t="str">
        <f t="shared" si="35"/>
        <v>-</v>
      </c>
      <c r="R53" s="22" t="str">
        <f t="shared" si="36"/>
        <v>-</v>
      </c>
    </row>
    <row r="54">
      <c r="A54" s="38"/>
      <c r="B54" s="70" t="s">
        <v>84</v>
      </c>
      <c r="C54" s="71"/>
      <c r="D54" s="72"/>
      <c r="E54" s="42"/>
      <c r="F54" s="42"/>
      <c r="G54" s="42"/>
      <c r="H54" s="43"/>
      <c r="I54" s="111"/>
      <c r="J54" s="40"/>
      <c r="K54" s="41"/>
      <c r="L54" s="42"/>
      <c r="M54" s="42"/>
      <c r="N54" s="42"/>
      <c r="O54" s="46"/>
      <c r="P54" s="47"/>
      <c r="Q54" s="48"/>
      <c r="R54" s="48"/>
      <c r="S54" s="47"/>
      <c r="T54" s="47"/>
    </row>
    <row r="55">
      <c r="A55" s="49" t="s">
        <v>7</v>
      </c>
      <c r="B55" s="67" t="s">
        <v>85</v>
      </c>
      <c r="C55" s="68" t="s">
        <v>86</v>
      </c>
      <c r="D55" s="69">
        <v>76.0</v>
      </c>
      <c r="E55" s="53">
        <f>SUMIFS('Прайс работы и услуги'!J:J,'Прайс работы и услуги'!B:B,B55)</f>
        <v>0</v>
      </c>
      <c r="F55" s="53">
        <f t="shared" ref="F55:F73" si="38">D55*E55</f>
        <v>0</v>
      </c>
      <c r="G55" s="54">
        <f>SUMIFS('Прайс работы и услуги'!D:D,'Прайс работы и услуги'!B:B,B55)</f>
        <v>0</v>
      </c>
      <c r="H55" s="55">
        <f t="shared" ref="H55:H73" si="39">G55*D55</f>
        <v>0</v>
      </c>
      <c r="I55" s="61" t="s">
        <v>87</v>
      </c>
      <c r="J55" s="62" t="s">
        <v>86</v>
      </c>
      <c r="K55" s="63">
        <v>234.0</v>
      </c>
      <c r="L55" s="53">
        <f>SUMIFS('Прайс материалы'!I:I,'Прайс материалы'!A:A,I55)</f>
        <v>0</v>
      </c>
      <c r="M55" s="53">
        <f t="shared" ref="M55:M78" si="40">K55*L55</f>
        <v>0</v>
      </c>
      <c r="N55" s="54">
        <f>SUMIFS('Прайс материалы'!C:C,'Прайс материалы'!A:A,I55)</f>
        <v>0</v>
      </c>
      <c r="O55" s="58">
        <f t="shared" ref="O55:O78" si="41">K55*N55</f>
        <v>0</v>
      </c>
      <c r="Q55" s="22" t="str">
        <f t="shared" ref="Q55:Q78" si="42">IFERROR((H55-F55)/H55,"-")</f>
        <v>-</v>
      </c>
      <c r="R55" s="22" t="str">
        <f t="shared" ref="R55:R78" si="43">IFERROR((O55-M55)/O55,"-")</f>
        <v>-</v>
      </c>
    </row>
    <row r="56">
      <c r="A56" s="49" t="s">
        <v>7</v>
      </c>
      <c r="B56" s="67"/>
      <c r="C56" s="68"/>
      <c r="D56" s="69"/>
      <c r="E56" s="53">
        <f>SUMIFS('Прайс работы и услуги'!J:J,'Прайс работы и услуги'!B:B,B56)</f>
        <v>0</v>
      </c>
      <c r="F56" s="53">
        <f t="shared" si="38"/>
        <v>0</v>
      </c>
      <c r="G56" s="54">
        <f>SUMIFS('Прайс работы и услуги'!D:D,'Прайс работы и услуги'!B:B,B56)</f>
        <v>0</v>
      </c>
      <c r="H56" s="55">
        <f t="shared" si="39"/>
        <v>0</v>
      </c>
      <c r="I56" s="61" t="s">
        <v>88</v>
      </c>
      <c r="J56" s="62" t="s">
        <v>57</v>
      </c>
      <c r="K56" s="63">
        <v>1170.0</v>
      </c>
      <c r="L56" s="53">
        <f>SUMIFS('Прайс материалы'!I:I,'Прайс материалы'!A:A,I56)</f>
        <v>0</v>
      </c>
      <c r="M56" s="53">
        <f t="shared" si="40"/>
        <v>0</v>
      </c>
      <c r="N56" s="54">
        <f>SUMIFS('Прайс материалы'!C:C,'Прайс материалы'!A:A,I56)</f>
        <v>0</v>
      </c>
      <c r="O56" s="58">
        <f t="shared" si="41"/>
        <v>0</v>
      </c>
      <c r="Q56" s="22" t="str">
        <f t="shared" si="42"/>
        <v>-</v>
      </c>
      <c r="R56" s="22" t="str">
        <f t="shared" si="43"/>
        <v>-</v>
      </c>
    </row>
    <row r="57">
      <c r="A57" s="49" t="s">
        <v>7</v>
      </c>
      <c r="B57" s="67" t="s">
        <v>37</v>
      </c>
      <c r="C57" s="68" t="s">
        <v>38</v>
      </c>
      <c r="D57" s="69">
        <v>1.0</v>
      </c>
      <c r="E57" s="53">
        <f>SUMIFS('Прайс работы и услуги'!J:J,'Прайс работы и услуги'!B:B,B57)</f>
        <v>0</v>
      </c>
      <c r="F57" s="53">
        <f t="shared" si="38"/>
        <v>0</v>
      </c>
      <c r="G57" s="54">
        <f>SUMIFS('Прайс работы и услуги'!D:D,'Прайс работы и услуги'!B:B,B57)</f>
        <v>0</v>
      </c>
      <c r="H57" s="55">
        <f t="shared" si="39"/>
        <v>0</v>
      </c>
      <c r="I57" s="61" t="s">
        <v>45</v>
      </c>
      <c r="J57" s="62" t="s">
        <v>51</v>
      </c>
      <c r="K57" s="63">
        <f>D55/2</f>
        <v>38</v>
      </c>
      <c r="L57" s="53">
        <f>SUMIFS('Прайс материалы'!I:I,'Прайс материалы'!A:A,I57)</f>
        <v>0</v>
      </c>
      <c r="M57" s="53">
        <f t="shared" si="40"/>
        <v>0</v>
      </c>
      <c r="N57" s="54">
        <f>SUMIFS('Прайс материалы'!C:C,'Прайс материалы'!A:A,I57)</f>
        <v>0</v>
      </c>
      <c r="O57" s="58">
        <f t="shared" si="41"/>
        <v>0</v>
      </c>
      <c r="Q57" s="22" t="str">
        <f t="shared" si="42"/>
        <v>-</v>
      </c>
      <c r="R57" s="22" t="str">
        <f t="shared" si="43"/>
        <v>-</v>
      </c>
    </row>
    <row r="58" ht="46.5" customHeight="1">
      <c r="A58" s="49"/>
      <c r="B58" s="61"/>
      <c r="C58" s="112"/>
      <c r="D58" s="113"/>
      <c r="E58" s="53">
        <f>SUMIFS('Прайс работы и услуги'!J:J,'Прайс работы и услуги'!B:B,B58)</f>
        <v>0</v>
      </c>
      <c r="F58" s="53">
        <f t="shared" si="38"/>
        <v>0</v>
      </c>
      <c r="G58" s="54">
        <f>SUMIFS('Прайс работы и услуги'!D:D,'Прайс работы и услуги'!B:B,B58)</f>
        <v>0</v>
      </c>
      <c r="H58" s="55">
        <f t="shared" si="39"/>
        <v>0</v>
      </c>
      <c r="I58" s="61"/>
      <c r="J58" s="62"/>
      <c r="K58" s="63"/>
      <c r="L58" s="53">
        <f>SUMIFS('Прайс материалы'!I:I,'Прайс материалы'!A:A,I58)</f>
        <v>0</v>
      </c>
      <c r="M58" s="53">
        <f t="shared" si="40"/>
        <v>0</v>
      </c>
      <c r="N58" s="54">
        <f>SUMIFS('Прайс материалы'!C:C,'Прайс материалы'!A:A,I58)</f>
        <v>0</v>
      </c>
      <c r="O58" s="58">
        <f t="shared" si="41"/>
        <v>0</v>
      </c>
      <c r="P58" s="15"/>
      <c r="Q58" s="22" t="str">
        <f t="shared" si="42"/>
        <v>-</v>
      </c>
      <c r="R58" s="22" t="str">
        <f t="shared" si="43"/>
        <v>-</v>
      </c>
      <c r="S58" s="15"/>
      <c r="T58" s="15"/>
    </row>
    <row r="59">
      <c r="A59" s="49"/>
      <c r="B59" s="59"/>
      <c r="C59" s="114"/>
      <c r="D59" s="65"/>
      <c r="E59" s="53">
        <f>SUMIFS('Прайс работы и услуги'!J:J,'Прайс работы и услуги'!B:B,B59)</f>
        <v>0</v>
      </c>
      <c r="F59" s="53">
        <f t="shared" si="38"/>
        <v>0</v>
      </c>
      <c r="G59" s="54">
        <f>SUMIFS('Прайс работы и услуги'!D:D,'Прайс работы и услуги'!B:B,B59)</f>
        <v>0</v>
      </c>
      <c r="H59" s="55">
        <f t="shared" si="39"/>
        <v>0</v>
      </c>
      <c r="I59" s="61"/>
      <c r="J59" s="62"/>
      <c r="K59" s="63"/>
      <c r="L59" s="53">
        <f>SUMIFS('Прайс материалы'!I:I,'Прайс материалы'!A:A,I59)</f>
        <v>0</v>
      </c>
      <c r="M59" s="53">
        <f t="shared" si="40"/>
        <v>0</v>
      </c>
      <c r="N59" s="54">
        <f>SUMIFS('Прайс материалы'!C:C,'Прайс материалы'!A:A,I59)</f>
        <v>0</v>
      </c>
      <c r="O59" s="58">
        <f t="shared" si="41"/>
        <v>0</v>
      </c>
      <c r="Q59" s="22" t="str">
        <f t="shared" si="42"/>
        <v>-</v>
      </c>
      <c r="R59" s="22" t="str">
        <f t="shared" si="43"/>
        <v>-</v>
      </c>
    </row>
    <row r="60">
      <c r="A60" s="49"/>
      <c r="B60" s="59"/>
      <c r="C60" s="114"/>
      <c r="D60" s="65"/>
      <c r="E60" s="53">
        <f>SUMIFS('Прайс работы и услуги'!J:J,'Прайс работы и услуги'!B:B,B60)</f>
        <v>0</v>
      </c>
      <c r="F60" s="53">
        <f t="shared" si="38"/>
        <v>0</v>
      </c>
      <c r="G60" s="54">
        <f>SUMIFS('Прайс работы и услуги'!D:D,'Прайс работы и услуги'!B:B,B60)</f>
        <v>0</v>
      </c>
      <c r="H60" s="55">
        <f t="shared" si="39"/>
        <v>0</v>
      </c>
      <c r="I60" s="61"/>
      <c r="J60" s="62"/>
      <c r="K60" s="63"/>
      <c r="L60" s="53">
        <f>SUMIFS('Прайс материалы'!I:I,'Прайс материалы'!A:A,I60)</f>
        <v>0</v>
      </c>
      <c r="M60" s="53">
        <f t="shared" si="40"/>
        <v>0</v>
      </c>
      <c r="N60" s="54">
        <f>SUMIFS('Прайс материалы'!C:C,'Прайс материалы'!A:A,I60)</f>
        <v>0</v>
      </c>
      <c r="O60" s="58">
        <f t="shared" si="41"/>
        <v>0</v>
      </c>
      <c r="Q60" s="22" t="str">
        <f t="shared" si="42"/>
        <v>-</v>
      </c>
      <c r="R60" s="22" t="str">
        <f t="shared" si="43"/>
        <v>-</v>
      </c>
    </row>
    <row r="61">
      <c r="A61" s="38"/>
      <c r="B61" s="115" t="s">
        <v>89</v>
      </c>
      <c r="C61" s="116"/>
      <c r="D61" s="117"/>
      <c r="E61" s="42">
        <f>SUMIFS('Прайс работы и услуги'!J:J,'Прайс работы и услуги'!B:B,B61)</f>
        <v>0</v>
      </c>
      <c r="F61" s="42">
        <f t="shared" si="38"/>
        <v>0</v>
      </c>
      <c r="G61" s="42">
        <f>SUMIFS('Прайс работы и услуги'!D:D,'Прайс работы и услуги'!B:B,B61)</f>
        <v>0</v>
      </c>
      <c r="H61" s="43">
        <f t="shared" si="39"/>
        <v>0</v>
      </c>
      <c r="I61" s="111"/>
      <c r="J61" s="40"/>
      <c r="K61" s="41"/>
      <c r="L61" s="42">
        <f>SUMIFS('Прайс материалы'!I:I,'Прайс материалы'!A:A,I61)</f>
        <v>0</v>
      </c>
      <c r="M61" s="42">
        <f t="shared" si="40"/>
        <v>0</v>
      </c>
      <c r="N61" s="42">
        <f>SUMIFS('Прайс материалы'!C:C,'Прайс материалы'!A:A,I61)</f>
        <v>0</v>
      </c>
      <c r="O61" s="46">
        <f t="shared" si="41"/>
        <v>0</v>
      </c>
      <c r="P61" s="47"/>
      <c r="Q61" s="48" t="str">
        <f t="shared" si="42"/>
        <v>-</v>
      </c>
      <c r="R61" s="48" t="str">
        <f t="shared" si="43"/>
        <v>-</v>
      </c>
      <c r="S61" s="47"/>
      <c r="T61" s="47"/>
    </row>
    <row r="62">
      <c r="A62" s="49" t="s">
        <v>7</v>
      </c>
      <c r="B62" s="59" t="s">
        <v>90</v>
      </c>
      <c r="C62" s="114" t="s">
        <v>86</v>
      </c>
      <c r="D62" s="65">
        <v>28.0</v>
      </c>
      <c r="E62" s="53">
        <f>SUMIFS('Прайс работы и услуги'!J:J,'Прайс работы и услуги'!B:B,B62)</f>
        <v>0</v>
      </c>
      <c r="F62" s="53">
        <f t="shared" si="38"/>
        <v>0</v>
      </c>
      <c r="G62" s="54">
        <f>SUMIFS('Прайс работы и услуги'!D:D,'Прайс работы и услуги'!B:B,B62)</f>
        <v>0</v>
      </c>
      <c r="H62" s="55">
        <f t="shared" si="39"/>
        <v>0</v>
      </c>
      <c r="I62" s="61" t="s">
        <v>91</v>
      </c>
      <c r="J62" s="62" t="s">
        <v>57</v>
      </c>
      <c r="K62" s="63">
        <v>8.0</v>
      </c>
      <c r="L62" s="53">
        <f>SUMIFS('Прайс материалы'!I:I,'Прайс материалы'!A:A,I62)</f>
        <v>0</v>
      </c>
      <c r="M62" s="53">
        <f t="shared" si="40"/>
        <v>0</v>
      </c>
      <c r="N62" s="54">
        <f>SUMIFS('Прайс материалы'!C:C,'Прайс материалы'!A:A,I62)</f>
        <v>0</v>
      </c>
      <c r="O62" s="58">
        <f t="shared" si="41"/>
        <v>0</v>
      </c>
      <c r="Q62" s="22" t="str">
        <f t="shared" si="42"/>
        <v>-</v>
      </c>
      <c r="R62" s="22" t="str">
        <f t="shared" si="43"/>
        <v>-</v>
      </c>
    </row>
    <row r="63">
      <c r="A63" s="49" t="s">
        <v>7</v>
      </c>
      <c r="B63" s="59" t="s">
        <v>92</v>
      </c>
      <c r="C63" s="114" t="s">
        <v>86</v>
      </c>
      <c r="D63" s="65">
        <v>37.7</v>
      </c>
      <c r="E63" s="53">
        <f>SUMIFS('Прайс работы и услуги'!J:J,'Прайс работы и услуги'!B:B,B63)</f>
        <v>0</v>
      </c>
      <c r="F63" s="53">
        <f t="shared" si="38"/>
        <v>0</v>
      </c>
      <c r="G63" s="54">
        <f>SUMIFS('Прайс работы и услуги'!D:D,'Прайс работы и услуги'!B:B,B63)</f>
        <v>0</v>
      </c>
      <c r="H63" s="55">
        <f t="shared" si="39"/>
        <v>0</v>
      </c>
      <c r="I63" s="61" t="s">
        <v>93</v>
      </c>
      <c r="J63" s="62" t="s">
        <v>57</v>
      </c>
      <c r="K63" s="63">
        <v>14.0</v>
      </c>
      <c r="L63" s="53">
        <f>SUMIFS('Прайс материалы'!I:I,'Прайс материалы'!A:A,I63)</f>
        <v>0</v>
      </c>
      <c r="M63" s="53">
        <f t="shared" si="40"/>
        <v>0</v>
      </c>
      <c r="N63" s="54">
        <f>SUMIFS('Прайс материалы'!C:C,'Прайс материалы'!A:A,I63)</f>
        <v>0</v>
      </c>
      <c r="O63" s="58">
        <f t="shared" si="41"/>
        <v>0</v>
      </c>
      <c r="Q63" s="22" t="str">
        <f t="shared" si="42"/>
        <v>-</v>
      </c>
      <c r="R63" s="22" t="str">
        <f t="shared" si="43"/>
        <v>-</v>
      </c>
    </row>
    <row r="64">
      <c r="A64" s="49" t="s">
        <v>7</v>
      </c>
      <c r="B64" s="59"/>
      <c r="C64" s="114"/>
      <c r="D64" s="65"/>
      <c r="E64" s="53">
        <f>SUMIFS('Прайс работы и услуги'!J:J,'Прайс работы и услуги'!B:B,B64)</f>
        <v>0</v>
      </c>
      <c r="F64" s="53">
        <f t="shared" si="38"/>
        <v>0</v>
      </c>
      <c r="G64" s="54">
        <f>SUMIFS('Прайс работы и услуги'!D:D,'Прайс работы и услуги'!B:B,B64)</f>
        <v>0</v>
      </c>
      <c r="H64" s="55">
        <f t="shared" si="39"/>
        <v>0</v>
      </c>
      <c r="I64" s="61" t="s">
        <v>94</v>
      </c>
      <c r="J64" s="62" t="s">
        <v>57</v>
      </c>
      <c r="K64" s="63">
        <v>15.0</v>
      </c>
      <c r="L64" s="53">
        <f>SUMIFS('Прайс материалы'!I:I,'Прайс материалы'!A:A,I64)</f>
        <v>0</v>
      </c>
      <c r="M64" s="53">
        <f t="shared" si="40"/>
        <v>0</v>
      </c>
      <c r="N64" s="54">
        <f>SUMIFS('Прайс материалы'!C:C,'Прайс материалы'!A:A,I64)</f>
        <v>0</v>
      </c>
      <c r="O64" s="58">
        <f t="shared" si="41"/>
        <v>0</v>
      </c>
      <c r="Q64" s="22" t="str">
        <f t="shared" si="42"/>
        <v>-</v>
      </c>
      <c r="R64" s="22" t="str">
        <f t="shared" si="43"/>
        <v>-</v>
      </c>
    </row>
    <row r="65">
      <c r="A65" s="49" t="s">
        <v>7</v>
      </c>
      <c r="B65" s="59"/>
      <c r="C65" s="114"/>
      <c r="D65" s="65"/>
      <c r="E65" s="53">
        <f>SUMIFS('Прайс работы и услуги'!J:J,'Прайс работы и услуги'!B:B,B65)</f>
        <v>0</v>
      </c>
      <c r="F65" s="53">
        <f t="shared" si="38"/>
        <v>0</v>
      </c>
      <c r="G65" s="54">
        <f>SUMIFS('Прайс работы и услуги'!D:D,'Прайс работы и услуги'!B:B,B65)</f>
        <v>0</v>
      </c>
      <c r="H65" s="55">
        <f t="shared" si="39"/>
        <v>0</v>
      </c>
      <c r="I65" s="61" t="s">
        <v>95</v>
      </c>
      <c r="J65" s="62" t="s">
        <v>57</v>
      </c>
      <c r="K65" s="63">
        <v>12.0</v>
      </c>
      <c r="L65" s="53">
        <f>SUMIFS('Прайс материалы'!I:I,'Прайс материалы'!A:A,I65)</f>
        <v>0</v>
      </c>
      <c r="M65" s="53">
        <f t="shared" si="40"/>
        <v>0</v>
      </c>
      <c r="N65" s="54">
        <f>SUMIFS('Прайс материалы'!C:C,'Прайс материалы'!A:A,I65)</f>
        <v>0</v>
      </c>
      <c r="O65" s="58">
        <f t="shared" si="41"/>
        <v>0</v>
      </c>
      <c r="Q65" s="22" t="str">
        <f t="shared" si="42"/>
        <v>-</v>
      </c>
      <c r="R65" s="22" t="str">
        <f t="shared" si="43"/>
        <v>-</v>
      </c>
    </row>
    <row r="66">
      <c r="A66" s="49" t="s">
        <v>7</v>
      </c>
      <c r="B66" s="59"/>
      <c r="C66" s="114"/>
      <c r="D66" s="65"/>
      <c r="E66" s="53">
        <f>SUMIFS('Прайс работы и услуги'!J:J,'Прайс работы и услуги'!B:B,B66)</f>
        <v>0</v>
      </c>
      <c r="F66" s="53">
        <f t="shared" si="38"/>
        <v>0</v>
      </c>
      <c r="G66" s="54">
        <f>SUMIFS('Прайс работы и услуги'!D:D,'Прайс работы и услуги'!B:B,B66)</f>
        <v>0</v>
      </c>
      <c r="H66" s="55">
        <f t="shared" si="39"/>
        <v>0</v>
      </c>
      <c r="I66" s="61" t="s">
        <v>96</v>
      </c>
      <c r="J66" s="62" t="s">
        <v>57</v>
      </c>
      <c r="K66" s="63">
        <v>16.0</v>
      </c>
      <c r="L66" s="53">
        <f>SUMIFS('Прайс материалы'!I:I,'Прайс материалы'!A:A,I66)</f>
        <v>0</v>
      </c>
      <c r="M66" s="53">
        <f t="shared" si="40"/>
        <v>0</v>
      </c>
      <c r="N66" s="54">
        <f>SUMIFS('Прайс материалы'!C:C,'Прайс материалы'!A:A,I66)</f>
        <v>0</v>
      </c>
      <c r="O66" s="58">
        <f t="shared" si="41"/>
        <v>0</v>
      </c>
      <c r="Q66" s="22" t="str">
        <f t="shared" si="42"/>
        <v>-</v>
      </c>
      <c r="R66" s="22" t="str">
        <f t="shared" si="43"/>
        <v>-</v>
      </c>
    </row>
    <row r="67">
      <c r="A67" s="49" t="s">
        <v>7</v>
      </c>
      <c r="B67" s="59"/>
      <c r="C67" s="114"/>
      <c r="D67" s="65"/>
      <c r="E67" s="53">
        <f>SUMIFS('Прайс работы и услуги'!J:J,'Прайс работы и услуги'!B:B,B67)</f>
        <v>0</v>
      </c>
      <c r="F67" s="53">
        <f t="shared" si="38"/>
        <v>0</v>
      </c>
      <c r="G67" s="54">
        <f>SUMIFS('Прайс работы и услуги'!D:D,'Прайс работы и услуги'!B:B,B67)</f>
        <v>0</v>
      </c>
      <c r="H67" s="55">
        <f t="shared" si="39"/>
        <v>0</v>
      </c>
      <c r="I67" s="61" t="s">
        <v>97</v>
      </c>
      <c r="J67" s="62" t="s">
        <v>57</v>
      </c>
      <c r="K67" s="63">
        <v>95.0</v>
      </c>
      <c r="L67" s="53">
        <f>SUMIFS('Прайс материалы'!I:I,'Прайс материалы'!A:A,I67)</f>
        <v>0</v>
      </c>
      <c r="M67" s="53">
        <f t="shared" si="40"/>
        <v>0</v>
      </c>
      <c r="N67" s="54">
        <f>SUMIFS('Прайс материалы'!C:C,'Прайс материалы'!A:A,I67)</f>
        <v>0</v>
      </c>
      <c r="O67" s="58">
        <f t="shared" si="41"/>
        <v>0</v>
      </c>
      <c r="Q67" s="22" t="str">
        <f t="shared" si="42"/>
        <v>-</v>
      </c>
      <c r="R67" s="22" t="str">
        <f t="shared" si="43"/>
        <v>-</v>
      </c>
    </row>
    <row r="68">
      <c r="A68" s="49" t="s">
        <v>7</v>
      </c>
      <c r="B68" s="59"/>
      <c r="C68" s="114"/>
      <c r="D68" s="65"/>
      <c r="E68" s="53">
        <f>SUMIFS('Прайс работы и услуги'!J:J,'Прайс работы и услуги'!B:B,B68)</f>
        <v>0</v>
      </c>
      <c r="F68" s="53">
        <f t="shared" si="38"/>
        <v>0</v>
      </c>
      <c r="G68" s="54">
        <f>SUMIFS('Прайс работы и услуги'!D:D,'Прайс работы и услуги'!B:B,B68)</f>
        <v>0</v>
      </c>
      <c r="H68" s="55">
        <f t="shared" si="39"/>
        <v>0</v>
      </c>
      <c r="I68" s="61" t="s">
        <v>98</v>
      </c>
      <c r="J68" s="62" t="s">
        <v>57</v>
      </c>
      <c r="K68" s="63">
        <v>8.0</v>
      </c>
      <c r="L68" s="53">
        <f>SUMIFS('Прайс материалы'!I:I,'Прайс материалы'!A:A,I68)</f>
        <v>0</v>
      </c>
      <c r="M68" s="53">
        <f t="shared" si="40"/>
        <v>0</v>
      </c>
      <c r="N68" s="54">
        <f>SUMIFS('Прайс материалы'!C:C,'Прайс материалы'!A:A,I68)</f>
        <v>0</v>
      </c>
      <c r="O68" s="58">
        <f t="shared" si="41"/>
        <v>0</v>
      </c>
      <c r="Q68" s="22" t="str">
        <f t="shared" si="42"/>
        <v>-</v>
      </c>
      <c r="R68" s="22" t="str">
        <f t="shared" si="43"/>
        <v>-</v>
      </c>
    </row>
    <row r="69">
      <c r="A69" s="49" t="s">
        <v>7</v>
      </c>
      <c r="B69" s="59"/>
      <c r="C69" s="114"/>
      <c r="D69" s="65"/>
      <c r="E69" s="53">
        <f>SUMIFS('Прайс работы и услуги'!J:J,'Прайс работы и услуги'!B:B,B69)</f>
        <v>0</v>
      </c>
      <c r="F69" s="53">
        <f t="shared" si="38"/>
        <v>0</v>
      </c>
      <c r="G69" s="54">
        <f>SUMIFS('Прайс работы и услуги'!D:D,'Прайс работы и услуги'!B:B,B69)</f>
        <v>0</v>
      </c>
      <c r="H69" s="55">
        <f t="shared" si="39"/>
        <v>0</v>
      </c>
      <c r="I69" s="61" t="s">
        <v>99</v>
      </c>
      <c r="J69" s="62" t="s">
        <v>57</v>
      </c>
      <c r="K69" s="63">
        <v>8.0</v>
      </c>
      <c r="L69" s="53">
        <f>SUMIFS('Прайс материалы'!I:I,'Прайс материалы'!A:A,I69)</f>
        <v>0</v>
      </c>
      <c r="M69" s="53">
        <f t="shared" si="40"/>
        <v>0</v>
      </c>
      <c r="N69" s="54">
        <f>SUMIFS('Прайс материалы'!C:C,'Прайс материалы'!A:A,I69)</f>
        <v>0</v>
      </c>
      <c r="O69" s="58">
        <f t="shared" si="41"/>
        <v>0</v>
      </c>
      <c r="Q69" s="22" t="str">
        <f t="shared" si="42"/>
        <v>-</v>
      </c>
      <c r="R69" s="22" t="str">
        <f t="shared" si="43"/>
        <v>-</v>
      </c>
    </row>
    <row r="70" ht="16.5" customHeight="1">
      <c r="A70" s="49" t="s">
        <v>7</v>
      </c>
      <c r="B70" s="59"/>
      <c r="C70" s="114"/>
      <c r="D70" s="65"/>
      <c r="E70" s="53">
        <f>SUMIFS('Прайс работы и услуги'!J:J,'Прайс работы и услуги'!B:B,B70)</f>
        <v>0</v>
      </c>
      <c r="F70" s="53">
        <f t="shared" si="38"/>
        <v>0</v>
      </c>
      <c r="G70" s="54">
        <f>SUMIFS('Прайс работы и услуги'!D:D,'Прайс работы и услуги'!B:B,B70)</f>
        <v>0</v>
      </c>
      <c r="H70" s="55">
        <f t="shared" si="39"/>
        <v>0</v>
      </c>
      <c r="I70" s="61" t="s">
        <v>100</v>
      </c>
      <c r="J70" s="62" t="s">
        <v>57</v>
      </c>
      <c r="K70" s="63">
        <v>8.0</v>
      </c>
      <c r="L70" s="53">
        <f>SUMIFS('Прайс материалы'!I:I,'Прайс материалы'!A:A,I70)</f>
        <v>0</v>
      </c>
      <c r="M70" s="53">
        <f t="shared" si="40"/>
        <v>0</v>
      </c>
      <c r="N70" s="54">
        <f>SUMIFS('Прайс материалы'!C:C,'Прайс материалы'!A:A,I70)</f>
        <v>0</v>
      </c>
      <c r="O70" s="58">
        <f t="shared" si="41"/>
        <v>0</v>
      </c>
      <c r="Q70" s="22" t="str">
        <f t="shared" si="42"/>
        <v>-</v>
      </c>
      <c r="R70" s="22" t="str">
        <f t="shared" si="43"/>
        <v>-</v>
      </c>
    </row>
    <row r="71">
      <c r="A71" s="49" t="s">
        <v>7</v>
      </c>
      <c r="B71" s="118"/>
      <c r="C71" s="119"/>
      <c r="D71" s="120"/>
      <c r="E71" s="53">
        <f>SUMIFS('Прайс работы и услуги'!J:J,'Прайс работы и услуги'!B:B,B71)</f>
        <v>0</v>
      </c>
      <c r="F71" s="53">
        <f t="shared" si="38"/>
        <v>0</v>
      </c>
      <c r="G71" s="54">
        <f>SUMIFS('Прайс работы и услуги'!D:D,'Прайс работы и услуги'!B:B,B71)</f>
        <v>0</v>
      </c>
      <c r="H71" s="55">
        <f t="shared" si="39"/>
        <v>0</v>
      </c>
      <c r="I71" s="121" t="s">
        <v>101</v>
      </c>
      <c r="J71" s="122" t="s">
        <v>57</v>
      </c>
      <c r="K71" s="123">
        <v>4.0</v>
      </c>
      <c r="L71" s="53">
        <f>SUMIFS('Прайс материалы'!I:I,'Прайс материалы'!A:A,I71)</f>
        <v>0</v>
      </c>
      <c r="M71" s="53">
        <f t="shared" si="40"/>
        <v>0</v>
      </c>
      <c r="N71" s="54">
        <f>SUMIFS('Прайс материалы'!C:C,'Прайс материалы'!A:A,I71)</f>
        <v>0</v>
      </c>
      <c r="O71" s="58">
        <f t="shared" si="41"/>
        <v>0</v>
      </c>
      <c r="P71" s="5"/>
      <c r="Q71" s="22" t="str">
        <f t="shared" si="42"/>
        <v>-</v>
      </c>
      <c r="R71" s="22" t="str">
        <f t="shared" si="43"/>
        <v>-</v>
      </c>
      <c r="S71" s="5"/>
      <c r="T71" s="5"/>
    </row>
    <row r="72">
      <c r="A72" s="49" t="s">
        <v>7</v>
      </c>
      <c r="B72" s="118"/>
      <c r="C72" s="119"/>
      <c r="D72" s="120"/>
      <c r="E72" s="53">
        <f>SUMIFS('Прайс работы и услуги'!J:J,'Прайс работы и услуги'!B:B,B72)</f>
        <v>0</v>
      </c>
      <c r="F72" s="53">
        <f t="shared" si="38"/>
        <v>0</v>
      </c>
      <c r="G72" s="54">
        <f>SUMIFS('Прайс работы и услуги'!D:D,'Прайс работы и услуги'!B:B,B72)</f>
        <v>0</v>
      </c>
      <c r="H72" s="55">
        <f t="shared" si="39"/>
        <v>0</v>
      </c>
      <c r="I72" s="121" t="s">
        <v>102</v>
      </c>
      <c r="J72" s="122" t="s">
        <v>57</v>
      </c>
      <c r="K72" s="123">
        <v>28.0</v>
      </c>
      <c r="L72" s="53">
        <f>SUMIFS('Прайс материалы'!I:I,'Прайс материалы'!A:A,I72)</f>
        <v>0</v>
      </c>
      <c r="M72" s="53">
        <f t="shared" si="40"/>
        <v>0</v>
      </c>
      <c r="N72" s="54">
        <f>SUMIFS('Прайс материалы'!C:C,'Прайс материалы'!A:A,I72)</f>
        <v>0</v>
      </c>
      <c r="O72" s="58">
        <f t="shared" si="41"/>
        <v>0</v>
      </c>
      <c r="P72" s="5"/>
      <c r="Q72" s="22" t="str">
        <f t="shared" si="42"/>
        <v>-</v>
      </c>
      <c r="R72" s="22" t="str">
        <f t="shared" si="43"/>
        <v>-</v>
      </c>
      <c r="S72" s="5"/>
      <c r="T72" s="5"/>
    </row>
    <row r="73">
      <c r="A73" s="49" t="s">
        <v>7</v>
      </c>
      <c r="B73" s="124" t="s">
        <v>37</v>
      </c>
      <c r="C73" s="125" t="s">
        <v>38</v>
      </c>
      <c r="D73" s="126">
        <v>1.0</v>
      </c>
      <c r="E73" s="53">
        <f>SUMIFS('Прайс работы и услуги'!J:J,'Прайс работы и услуги'!B:B,B73)</f>
        <v>0</v>
      </c>
      <c r="F73" s="53">
        <f t="shared" si="38"/>
        <v>0</v>
      </c>
      <c r="G73" s="54">
        <f>SUMIFS('Прайс работы и услуги'!D:D,'Прайс работы и услуги'!B:B,B73)</f>
        <v>0</v>
      </c>
      <c r="H73" s="55">
        <f t="shared" si="39"/>
        <v>0</v>
      </c>
      <c r="I73" s="121" t="s">
        <v>45</v>
      </c>
      <c r="J73" s="122" t="s">
        <v>103</v>
      </c>
      <c r="K73" s="123">
        <v>8.0</v>
      </c>
      <c r="L73" s="53">
        <f>SUMIFS('Прайс материалы'!I:I,'Прайс материалы'!A:A,I73)</f>
        <v>0</v>
      </c>
      <c r="M73" s="53">
        <f t="shared" si="40"/>
        <v>0</v>
      </c>
      <c r="N73" s="54">
        <f>SUMIFS('Прайс материалы'!C:C,'Прайс материалы'!A:A,I73)</f>
        <v>0</v>
      </c>
      <c r="O73" s="58">
        <f t="shared" si="41"/>
        <v>0</v>
      </c>
      <c r="P73" s="5"/>
      <c r="Q73" s="22" t="str">
        <f t="shared" si="42"/>
        <v>-</v>
      </c>
      <c r="R73" s="22" t="str">
        <f t="shared" si="43"/>
        <v>-</v>
      </c>
      <c r="S73" s="5"/>
      <c r="T73" s="5"/>
    </row>
    <row r="74">
      <c r="A74" s="127"/>
      <c r="B74" s="128"/>
      <c r="C74" s="129"/>
      <c r="D74" s="130"/>
      <c r="E74" s="131"/>
      <c r="F74" s="131"/>
      <c r="G74" s="131"/>
      <c r="H74" s="132"/>
      <c r="I74" s="133"/>
      <c r="J74" s="127"/>
      <c r="K74" s="134"/>
      <c r="L74" s="53">
        <f>SUMIFS('Прайс материалы'!I:I,'Прайс материалы'!A:A,I74)</f>
        <v>0</v>
      </c>
      <c r="M74" s="53">
        <f t="shared" si="40"/>
        <v>0</v>
      </c>
      <c r="N74" s="54">
        <f>SUMIFS('Прайс материалы'!C:C,'Прайс материалы'!A:A,I74)</f>
        <v>0</v>
      </c>
      <c r="O74" s="58">
        <f t="shared" si="41"/>
        <v>0</v>
      </c>
      <c r="P74" s="135"/>
      <c r="Q74" s="22" t="str">
        <f t="shared" si="42"/>
        <v>-</v>
      </c>
      <c r="R74" s="22" t="str">
        <f t="shared" si="43"/>
        <v>-</v>
      </c>
      <c r="S74" s="135"/>
      <c r="T74" s="135"/>
    </row>
    <row r="75">
      <c r="A75" s="136" t="s">
        <v>7</v>
      </c>
      <c r="B75" s="124" t="s">
        <v>104</v>
      </c>
      <c r="C75" s="125" t="s">
        <v>86</v>
      </c>
      <c r="D75" s="126">
        <v>100.0</v>
      </c>
      <c r="E75" s="53">
        <f>SUMIFS('Прайс работы и услуги'!J:J,'Прайс работы и услуги'!B:B,B75)</f>
        <v>0</v>
      </c>
      <c r="F75" s="53">
        <f t="shared" ref="F75:F78" si="44">D75*E75</f>
        <v>0</v>
      </c>
      <c r="G75" s="54">
        <f>SUMIFS('Прайс работы и услуги'!D:D,'Прайс работы и услуги'!B:B,B75)</f>
        <v>0</v>
      </c>
      <c r="H75" s="55">
        <f t="shared" ref="H75:H78" si="45">G75*D75</f>
        <v>0</v>
      </c>
      <c r="I75" s="121" t="s">
        <v>105</v>
      </c>
      <c r="J75" s="122" t="s">
        <v>86</v>
      </c>
      <c r="K75" s="123">
        <f>6*20</f>
        <v>120</v>
      </c>
      <c r="L75" s="53">
        <f>SUMIFS('Прайс материалы'!I:I,'Прайс материалы'!A:A,I75)</f>
        <v>0</v>
      </c>
      <c r="M75" s="53">
        <f t="shared" si="40"/>
        <v>0</v>
      </c>
      <c r="N75" s="54">
        <f>SUMIFS('Прайс материалы'!C:C,'Прайс материалы'!A:A,I75)</f>
        <v>0</v>
      </c>
      <c r="O75" s="58">
        <f t="shared" si="41"/>
        <v>0</v>
      </c>
      <c r="P75" s="5"/>
      <c r="Q75" s="22" t="str">
        <f t="shared" si="42"/>
        <v>-</v>
      </c>
      <c r="R75" s="22" t="str">
        <f t="shared" si="43"/>
        <v>-</v>
      </c>
      <c r="S75" s="5"/>
      <c r="T75" s="5"/>
    </row>
    <row r="76">
      <c r="A76" s="136" t="s">
        <v>7</v>
      </c>
      <c r="B76" s="124"/>
      <c r="C76" s="119"/>
      <c r="D76" s="120"/>
      <c r="E76" s="53">
        <f>SUMIFS('Прайс работы и услуги'!J:J,'Прайс работы и услуги'!B:B,B76)</f>
        <v>0</v>
      </c>
      <c r="F76" s="53">
        <f t="shared" si="44"/>
        <v>0</v>
      </c>
      <c r="G76" s="54">
        <f>SUMIFS('Прайс работы и услуги'!D:D,'Прайс работы и услуги'!B:B,B76)</f>
        <v>0</v>
      </c>
      <c r="H76" s="55">
        <f t="shared" si="45"/>
        <v>0</v>
      </c>
      <c r="I76" s="121"/>
      <c r="J76" s="137"/>
      <c r="K76" s="138"/>
      <c r="L76" s="53">
        <f>SUMIFS('Прайс материалы'!I:I,'Прайс материалы'!A:A,I76)</f>
        <v>0</v>
      </c>
      <c r="M76" s="53">
        <f t="shared" si="40"/>
        <v>0</v>
      </c>
      <c r="N76" s="54">
        <f>SUMIFS('Прайс материалы'!C:C,'Прайс материалы'!A:A,I76)</f>
        <v>0</v>
      </c>
      <c r="O76" s="58">
        <f t="shared" si="41"/>
        <v>0</v>
      </c>
      <c r="P76" s="5"/>
      <c r="Q76" s="22" t="str">
        <f t="shared" si="42"/>
        <v>-</v>
      </c>
      <c r="R76" s="22" t="str">
        <f t="shared" si="43"/>
        <v>-</v>
      </c>
      <c r="S76" s="5"/>
      <c r="T76" s="5"/>
    </row>
    <row r="77">
      <c r="A77" s="136" t="s">
        <v>7</v>
      </c>
      <c r="B77" s="118"/>
      <c r="C77" s="119"/>
      <c r="D77" s="120"/>
      <c r="E77" s="53">
        <f>SUMIFS('Прайс работы и услуги'!J:J,'Прайс работы и услуги'!B:B,B77)</f>
        <v>0</v>
      </c>
      <c r="F77" s="53">
        <f t="shared" si="44"/>
        <v>0</v>
      </c>
      <c r="G77" s="54">
        <f>SUMIFS('Прайс работы и услуги'!D:D,'Прайс работы и услуги'!B:B,B77)</f>
        <v>0</v>
      </c>
      <c r="H77" s="55">
        <f t="shared" si="45"/>
        <v>0</v>
      </c>
      <c r="I77" s="139"/>
      <c r="J77" s="137"/>
      <c r="K77" s="138"/>
      <c r="L77" s="53">
        <f>SUMIFS('Прайс материалы'!I:I,'Прайс материалы'!A:A,I77)</f>
        <v>0</v>
      </c>
      <c r="M77" s="53">
        <f t="shared" si="40"/>
        <v>0</v>
      </c>
      <c r="N77" s="54">
        <f>SUMIFS('Прайс материалы'!C:C,'Прайс материалы'!A:A,I77)</f>
        <v>0</v>
      </c>
      <c r="O77" s="58">
        <f t="shared" si="41"/>
        <v>0</v>
      </c>
      <c r="P77" s="5"/>
      <c r="Q77" s="22" t="str">
        <f t="shared" si="42"/>
        <v>-</v>
      </c>
      <c r="R77" s="22" t="str">
        <f t="shared" si="43"/>
        <v>-</v>
      </c>
      <c r="S77" s="5"/>
      <c r="T77" s="5"/>
    </row>
    <row r="78">
      <c r="A78" s="136" t="s">
        <v>7</v>
      </c>
      <c r="B78" s="124" t="s">
        <v>37</v>
      </c>
      <c r="C78" s="125" t="s">
        <v>38</v>
      </c>
      <c r="D78" s="126">
        <v>1.0</v>
      </c>
      <c r="E78" s="53">
        <f>SUMIFS('Прайс работы и услуги'!J:J,'Прайс работы и услуги'!B:B,B78)</f>
        <v>0</v>
      </c>
      <c r="F78" s="53">
        <f t="shared" si="44"/>
        <v>0</v>
      </c>
      <c r="G78" s="54">
        <f>SUMIFS('Прайс работы и услуги'!D:D,'Прайс работы и услуги'!B:B,B78)</f>
        <v>0</v>
      </c>
      <c r="H78" s="55">
        <f t="shared" si="45"/>
        <v>0</v>
      </c>
      <c r="I78" s="121" t="s">
        <v>45</v>
      </c>
      <c r="J78" s="122" t="s">
        <v>103</v>
      </c>
      <c r="K78" s="138">
        <f>D75/2</f>
        <v>50</v>
      </c>
      <c r="L78" s="53">
        <f>SUMIFS('Прайс материалы'!I:I,'Прайс материалы'!A:A,I78)</f>
        <v>0</v>
      </c>
      <c r="M78" s="53">
        <f t="shared" si="40"/>
        <v>0</v>
      </c>
      <c r="N78" s="54">
        <f>SUMIFS('Прайс материалы'!C:C,'Прайс материалы'!A:A,I78)</f>
        <v>0</v>
      </c>
      <c r="O78" s="58">
        <f t="shared" si="41"/>
        <v>0</v>
      </c>
      <c r="P78" s="5"/>
      <c r="Q78" s="22" t="str">
        <f t="shared" si="42"/>
        <v>-</v>
      </c>
      <c r="R78" s="22" t="str">
        <f t="shared" si="43"/>
        <v>-</v>
      </c>
      <c r="S78" s="5"/>
      <c r="T78" s="5"/>
    </row>
    <row r="79">
      <c r="A79" s="127"/>
      <c r="B79" s="128"/>
      <c r="C79" s="129"/>
      <c r="D79" s="130"/>
      <c r="E79" s="131"/>
      <c r="F79" s="131"/>
      <c r="G79" s="131"/>
      <c r="H79" s="132"/>
      <c r="I79" s="133"/>
      <c r="J79" s="127"/>
      <c r="K79" s="134"/>
      <c r="L79" s="42"/>
      <c r="M79" s="42"/>
      <c r="N79" s="42"/>
      <c r="O79" s="46"/>
      <c r="P79" s="135"/>
      <c r="Q79" s="48"/>
      <c r="R79" s="48"/>
      <c r="S79" s="135"/>
      <c r="T79" s="135"/>
    </row>
    <row r="80">
      <c r="A80" s="136" t="s">
        <v>11</v>
      </c>
      <c r="B80" s="124" t="s">
        <v>106</v>
      </c>
      <c r="C80" s="125" t="s">
        <v>32</v>
      </c>
      <c r="D80" s="126">
        <f>K25+K16+K17</f>
        <v>4.188</v>
      </c>
      <c r="E80" s="53">
        <f>SUMIFS('Прайс работы и услуги'!J:J,'Прайс работы и услуги'!B:B,B80)</f>
        <v>0</v>
      </c>
      <c r="F80" s="53">
        <f t="shared" ref="F80:F81" si="46">D80*E80</f>
        <v>0</v>
      </c>
      <c r="G80" s="54">
        <f>SUMIFS('Прайс работы и услуги'!D:D,'Прайс работы и услуги'!B:B,B80)</f>
        <v>0</v>
      </c>
      <c r="H80" s="55">
        <f t="shared" ref="H80:H81" si="47">G80*D80</f>
        <v>0</v>
      </c>
      <c r="I80" s="139"/>
      <c r="J80" s="137"/>
      <c r="K80" s="138"/>
      <c r="L80" s="53">
        <f>SUMIFS('Прайс материалы'!I:I,'Прайс материалы'!A:A,I80)</f>
        <v>0</v>
      </c>
      <c r="M80" s="53">
        <f t="shared" ref="M80:M81" si="48">K80*L80</f>
        <v>0</v>
      </c>
      <c r="N80" s="54">
        <f>SUMIFS('Прайс материалы'!C:C,'Прайс материалы'!A:A,I80)</f>
        <v>0</v>
      </c>
      <c r="O80" s="58">
        <f t="shared" ref="O80:O81" si="49">K80*N80</f>
        <v>0</v>
      </c>
      <c r="P80" s="5"/>
      <c r="Q80" s="22" t="str">
        <f t="shared" ref="Q80:Q81" si="50">IFERROR((H80-F80)/H80,"-")</f>
        <v>-</v>
      </c>
      <c r="R80" s="22" t="str">
        <f t="shared" ref="R80:R81" si="51">IFERROR((O80-M80)/O80,"-")</f>
        <v>-</v>
      </c>
      <c r="S80" s="5"/>
      <c r="T80" s="5"/>
    </row>
    <row r="81">
      <c r="A81" s="49"/>
      <c r="B81" s="59"/>
      <c r="C81" s="114"/>
      <c r="D81" s="65"/>
      <c r="E81" s="53">
        <f>SUMIFS('Прайс работы и услуги'!J:J,'Прайс работы и услуги'!B:B,B81)</f>
        <v>0</v>
      </c>
      <c r="F81" s="53">
        <f t="shared" si="46"/>
        <v>0</v>
      </c>
      <c r="G81" s="54">
        <f>SUMIFS('Прайс работы и услуги'!D:D,'Прайс работы и услуги'!B:B,B81)</f>
        <v>0</v>
      </c>
      <c r="H81" s="55">
        <f t="shared" si="47"/>
        <v>0</v>
      </c>
      <c r="I81" s="61"/>
      <c r="J81" s="62"/>
      <c r="K81" s="63"/>
      <c r="L81" s="53">
        <f>SUMIFS('Прайс материалы'!I:I,'Прайс материалы'!A:A,I81)</f>
        <v>0</v>
      </c>
      <c r="M81" s="53">
        <f t="shared" si="48"/>
        <v>0</v>
      </c>
      <c r="N81" s="54">
        <f>SUMIFS('Прайс материалы'!C:C,'Прайс материалы'!A:A,I81)</f>
        <v>0</v>
      </c>
      <c r="O81" s="58">
        <f t="shared" si="49"/>
        <v>0</v>
      </c>
      <c r="Q81" s="22" t="str">
        <f t="shared" si="50"/>
        <v>-</v>
      </c>
      <c r="R81" s="22" t="str">
        <f t="shared" si="51"/>
        <v>-</v>
      </c>
    </row>
    <row r="82">
      <c r="A82" s="38"/>
      <c r="B82" s="115"/>
      <c r="C82" s="116"/>
      <c r="D82" s="117"/>
      <c r="E82" s="42"/>
      <c r="F82" s="42"/>
      <c r="G82" s="42"/>
      <c r="H82" s="43"/>
      <c r="I82" s="111"/>
      <c r="J82" s="40"/>
      <c r="K82" s="41"/>
      <c r="L82" s="42"/>
      <c r="M82" s="42"/>
      <c r="N82" s="42"/>
      <c r="O82" s="46"/>
      <c r="P82" s="47"/>
      <c r="Q82" s="48"/>
      <c r="R82" s="48"/>
      <c r="S82" s="47"/>
      <c r="T82" s="47"/>
    </row>
    <row r="83">
      <c r="A83" s="49" t="s">
        <v>10</v>
      </c>
      <c r="B83" s="59" t="s">
        <v>107</v>
      </c>
      <c r="C83" s="114" t="s">
        <v>86</v>
      </c>
      <c r="D83" s="65">
        <v>20.0</v>
      </c>
      <c r="E83" s="53">
        <f>SUMIFS('Прайс работы и услуги'!J:J,'Прайс работы и услуги'!B:B,B83)</f>
        <v>0</v>
      </c>
      <c r="F83" s="53">
        <f t="shared" ref="F83:F91" si="52">D83*E83</f>
        <v>0</v>
      </c>
      <c r="G83" s="54">
        <f>SUMIFS('Прайс работы и услуги'!D:D,'Прайс работы и услуги'!B:B,B83)</f>
        <v>0</v>
      </c>
      <c r="H83" s="55">
        <f t="shared" ref="H83:H91" si="53">G83*D83</f>
        <v>0</v>
      </c>
      <c r="I83" s="61"/>
      <c r="J83" s="62"/>
      <c r="K83" s="63"/>
      <c r="L83" s="53">
        <f>SUMIFS('Прайс материалы'!I:I,'Прайс материалы'!A:A,I83)</f>
        <v>0</v>
      </c>
      <c r="M83" s="53">
        <f t="shared" ref="M83:M91" si="54">K83*L83</f>
        <v>0</v>
      </c>
      <c r="N83" s="54">
        <f>SUMIFS('Прайс материалы'!C:C,'Прайс материалы'!A:A,I83)</f>
        <v>0</v>
      </c>
      <c r="O83" s="58">
        <f t="shared" ref="O83:O91" si="55">K83*N83</f>
        <v>0</v>
      </c>
      <c r="Q83" s="22" t="str">
        <f t="shared" ref="Q83:Q91" si="56">IFERROR((H83-F83)/H83,"-")</f>
        <v>-</v>
      </c>
      <c r="R83" s="22" t="str">
        <f t="shared" ref="R83:R91" si="57">IFERROR((O83-M83)/O83,"-")</f>
        <v>-</v>
      </c>
    </row>
    <row r="84">
      <c r="A84" s="49" t="s">
        <v>10</v>
      </c>
      <c r="B84" s="59" t="s">
        <v>108</v>
      </c>
      <c r="C84" s="114" t="s">
        <v>57</v>
      </c>
      <c r="D84" s="65">
        <v>1.0</v>
      </c>
      <c r="E84" s="53">
        <f>SUMIFS('Прайс работы и услуги'!J:J,'Прайс работы и услуги'!B:B,B84)</f>
        <v>0</v>
      </c>
      <c r="F84" s="53">
        <f t="shared" si="52"/>
        <v>0</v>
      </c>
      <c r="G84" s="54">
        <f>SUMIFS('Прайс работы и услуги'!D:D,'Прайс работы и услуги'!B:B,B84)</f>
        <v>0</v>
      </c>
      <c r="H84" s="55">
        <f t="shared" si="53"/>
        <v>0</v>
      </c>
      <c r="I84" s="61"/>
      <c r="J84" s="62"/>
      <c r="K84" s="63"/>
      <c r="L84" s="53">
        <f>SUMIFS('Прайс материалы'!I:I,'Прайс материалы'!A:A,I84)</f>
        <v>0</v>
      </c>
      <c r="M84" s="53">
        <f t="shared" si="54"/>
        <v>0</v>
      </c>
      <c r="N84" s="54">
        <f>SUMIFS('Прайс материалы'!C:C,'Прайс материалы'!A:A,I84)</f>
        <v>0</v>
      </c>
      <c r="O84" s="58">
        <f t="shared" si="55"/>
        <v>0</v>
      </c>
      <c r="Q84" s="22" t="str">
        <f t="shared" si="56"/>
        <v>-</v>
      </c>
      <c r="R84" s="22" t="str">
        <f t="shared" si="57"/>
        <v>-</v>
      </c>
    </row>
    <row r="85">
      <c r="A85" s="49" t="s">
        <v>10</v>
      </c>
      <c r="B85" s="59" t="s">
        <v>109</v>
      </c>
      <c r="C85" s="114" t="s">
        <v>57</v>
      </c>
      <c r="D85" s="65">
        <v>1.0</v>
      </c>
      <c r="E85" s="53">
        <f>SUMIFS('Прайс работы и услуги'!J:J,'Прайс работы и услуги'!B:B,B85)</f>
        <v>0</v>
      </c>
      <c r="F85" s="53">
        <f t="shared" si="52"/>
        <v>0</v>
      </c>
      <c r="G85" s="54">
        <f>SUMIFS('Прайс работы и услуги'!D:D,'Прайс работы и услуги'!B:B,B85)</f>
        <v>0</v>
      </c>
      <c r="H85" s="55">
        <f t="shared" si="53"/>
        <v>0</v>
      </c>
      <c r="I85" s="61"/>
      <c r="J85" s="62"/>
      <c r="K85" s="63"/>
      <c r="L85" s="53">
        <f>SUMIFS('Прайс материалы'!I:I,'Прайс материалы'!A:A,I85)</f>
        <v>0</v>
      </c>
      <c r="M85" s="53">
        <f t="shared" si="54"/>
        <v>0</v>
      </c>
      <c r="N85" s="54">
        <f>SUMIFS('Прайс материалы'!C:C,'Прайс материалы'!A:A,I85)</f>
        <v>0</v>
      </c>
      <c r="O85" s="58">
        <f t="shared" si="55"/>
        <v>0</v>
      </c>
      <c r="Q85" s="22" t="str">
        <f t="shared" si="56"/>
        <v>-</v>
      </c>
      <c r="R85" s="22" t="str">
        <f t="shared" si="57"/>
        <v>-</v>
      </c>
    </row>
    <row r="86">
      <c r="A86" s="49" t="s">
        <v>10</v>
      </c>
      <c r="B86" s="59" t="s">
        <v>110</v>
      </c>
      <c r="C86" s="114" t="s">
        <v>57</v>
      </c>
      <c r="D86" s="65">
        <v>10.0</v>
      </c>
      <c r="E86" s="53">
        <f>SUMIFS('Прайс работы и услуги'!J:J,'Прайс работы и услуги'!B:B,B86)</f>
        <v>0</v>
      </c>
      <c r="F86" s="53">
        <f t="shared" si="52"/>
        <v>0</v>
      </c>
      <c r="G86" s="54">
        <f>SUMIFS('Прайс работы и услуги'!D:D,'Прайс работы и услуги'!B:B,B86)</f>
        <v>0</v>
      </c>
      <c r="H86" s="55">
        <f t="shared" si="53"/>
        <v>0</v>
      </c>
      <c r="I86" s="61"/>
      <c r="J86" s="62"/>
      <c r="K86" s="63"/>
      <c r="L86" s="53">
        <f>SUMIFS('Прайс материалы'!I:I,'Прайс материалы'!A:A,I86)</f>
        <v>0</v>
      </c>
      <c r="M86" s="53">
        <f t="shared" si="54"/>
        <v>0</v>
      </c>
      <c r="N86" s="54">
        <f>SUMIFS('Прайс материалы'!C:C,'Прайс материалы'!A:A,I86)</f>
        <v>0</v>
      </c>
      <c r="O86" s="58">
        <f t="shared" si="55"/>
        <v>0</v>
      </c>
      <c r="Q86" s="22" t="str">
        <f t="shared" si="56"/>
        <v>-</v>
      </c>
      <c r="R86" s="22" t="str">
        <f t="shared" si="57"/>
        <v>-</v>
      </c>
    </row>
    <row r="87">
      <c r="A87" s="49" t="s">
        <v>10</v>
      </c>
      <c r="B87" s="59" t="s">
        <v>111</v>
      </c>
      <c r="C87" s="114" t="s">
        <v>86</v>
      </c>
      <c r="D87" s="65">
        <v>20.0</v>
      </c>
      <c r="E87" s="53">
        <f>SUMIFS('Прайс работы и услуги'!J:J,'Прайс работы и услуги'!B:B,B87)</f>
        <v>0</v>
      </c>
      <c r="F87" s="53">
        <f t="shared" si="52"/>
        <v>0</v>
      </c>
      <c r="G87" s="54">
        <f>SUMIFS('Прайс работы и услуги'!D:D,'Прайс работы и услуги'!B:B,B87)</f>
        <v>0</v>
      </c>
      <c r="H87" s="55">
        <f t="shared" si="53"/>
        <v>0</v>
      </c>
      <c r="I87" s="61"/>
      <c r="J87" s="62"/>
      <c r="K87" s="63"/>
      <c r="L87" s="53">
        <f>SUMIFS('Прайс материалы'!I:I,'Прайс материалы'!A:A,I87)</f>
        <v>0</v>
      </c>
      <c r="M87" s="53">
        <f t="shared" si="54"/>
        <v>0</v>
      </c>
      <c r="N87" s="54">
        <f>SUMIFS('Прайс материалы'!C:C,'Прайс материалы'!A:A,I87)</f>
        <v>0</v>
      </c>
      <c r="O87" s="58">
        <f t="shared" si="55"/>
        <v>0</v>
      </c>
      <c r="Q87" s="22" t="str">
        <f t="shared" si="56"/>
        <v>-</v>
      </c>
      <c r="R87" s="22" t="str">
        <f t="shared" si="57"/>
        <v>-</v>
      </c>
    </row>
    <row r="88">
      <c r="A88" s="49" t="s">
        <v>10</v>
      </c>
      <c r="B88" s="59" t="s">
        <v>112</v>
      </c>
      <c r="C88" s="114" t="s">
        <v>30</v>
      </c>
      <c r="D88" s="65">
        <v>260.0</v>
      </c>
      <c r="E88" s="53">
        <f>SUMIFS('Прайс работы и услуги'!J:J,'Прайс работы и услуги'!B:B,B88)</f>
        <v>0</v>
      </c>
      <c r="F88" s="53">
        <f t="shared" si="52"/>
        <v>0</v>
      </c>
      <c r="G88" s="54">
        <f>SUMIFS('Прайс работы и услуги'!D:D,'Прайс работы и услуги'!B:B,B88)</f>
        <v>0</v>
      </c>
      <c r="H88" s="55">
        <f t="shared" si="53"/>
        <v>0</v>
      </c>
      <c r="I88" s="61"/>
      <c r="J88" s="62"/>
      <c r="K88" s="63"/>
      <c r="L88" s="53">
        <f>SUMIFS('Прайс материалы'!I:I,'Прайс материалы'!A:A,I88)</f>
        <v>0</v>
      </c>
      <c r="M88" s="53">
        <f t="shared" si="54"/>
        <v>0</v>
      </c>
      <c r="N88" s="54">
        <f>SUMIFS('Прайс материалы'!C:C,'Прайс материалы'!A:A,I88)</f>
        <v>0</v>
      </c>
      <c r="O88" s="58">
        <f t="shared" si="55"/>
        <v>0</v>
      </c>
      <c r="Q88" s="22" t="str">
        <f t="shared" si="56"/>
        <v>-</v>
      </c>
      <c r="R88" s="22" t="str">
        <f t="shared" si="57"/>
        <v>-</v>
      </c>
    </row>
    <row r="89">
      <c r="A89" s="49" t="s">
        <v>10</v>
      </c>
      <c r="B89" s="59" t="s">
        <v>113</v>
      </c>
      <c r="C89" s="114" t="s">
        <v>57</v>
      </c>
      <c r="D89" s="65">
        <v>40.0</v>
      </c>
      <c r="E89" s="53">
        <f>SUMIFS('Прайс работы и услуги'!J:J,'Прайс работы и услуги'!B:B,B89)</f>
        <v>0</v>
      </c>
      <c r="F89" s="53">
        <f t="shared" si="52"/>
        <v>0</v>
      </c>
      <c r="G89" s="54">
        <f>SUMIFS('Прайс работы и услуги'!D:D,'Прайс работы и услуги'!B:B,B89)</f>
        <v>0</v>
      </c>
      <c r="H89" s="55">
        <f t="shared" si="53"/>
        <v>0</v>
      </c>
      <c r="I89" s="61"/>
      <c r="J89" s="62"/>
      <c r="K89" s="63"/>
      <c r="L89" s="53">
        <f>SUMIFS('Прайс материалы'!I:I,'Прайс материалы'!A:A,I89)</f>
        <v>0</v>
      </c>
      <c r="M89" s="53">
        <f t="shared" si="54"/>
        <v>0</v>
      </c>
      <c r="N89" s="54">
        <f>SUMIFS('Прайс материалы'!C:C,'Прайс материалы'!A:A,I89)</f>
        <v>0</v>
      </c>
      <c r="O89" s="58">
        <f t="shared" si="55"/>
        <v>0</v>
      </c>
      <c r="Q89" s="22" t="str">
        <f t="shared" si="56"/>
        <v>-</v>
      </c>
      <c r="R89" s="22" t="str">
        <f t="shared" si="57"/>
        <v>-</v>
      </c>
    </row>
    <row r="90">
      <c r="A90" s="49" t="s">
        <v>10</v>
      </c>
      <c r="B90" s="59" t="s">
        <v>114</v>
      </c>
      <c r="C90" s="114" t="s">
        <v>57</v>
      </c>
      <c r="D90" s="65">
        <v>1.0</v>
      </c>
      <c r="E90" s="53">
        <f>SUMIFS('Прайс работы и услуги'!J:J,'Прайс работы и услуги'!B:B,B90)</f>
        <v>0</v>
      </c>
      <c r="F90" s="53">
        <f t="shared" si="52"/>
        <v>0</v>
      </c>
      <c r="G90" s="54">
        <f>SUMIFS('Прайс работы и услуги'!D:D,'Прайс работы и услуги'!B:B,B90)</f>
        <v>0</v>
      </c>
      <c r="H90" s="55">
        <f t="shared" si="53"/>
        <v>0</v>
      </c>
      <c r="I90" s="61"/>
      <c r="J90" s="62"/>
      <c r="K90" s="63"/>
      <c r="L90" s="53">
        <f>SUMIFS('Прайс материалы'!I:I,'Прайс материалы'!A:A,I90)</f>
        <v>0</v>
      </c>
      <c r="M90" s="53">
        <f t="shared" si="54"/>
        <v>0</v>
      </c>
      <c r="N90" s="54">
        <f>SUMIFS('Прайс материалы'!C:C,'Прайс материалы'!A:A,I90)</f>
        <v>0</v>
      </c>
      <c r="O90" s="58">
        <f t="shared" si="55"/>
        <v>0</v>
      </c>
      <c r="Q90" s="22" t="str">
        <f t="shared" si="56"/>
        <v>-</v>
      </c>
      <c r="R90" s="22" t="str">
        <f t="shared" si="57"/>
        <v>-</v>
      </c>
    </row>
    <row r="91">
      <c r="A91" s="49" t="s">
        <v>10</v>
      </c>
      <c r="B91" s="59" t="s">
        <v>115</v>
      </c>
      <c r="C91" s="114" t="s">
        <v>30</v>
      </c>
      <c r="D91" s="65">
        <f>D31</f>
        <v>159</v>
      </c>
      <c r="E91" s="53">
        <f>SUMIFS('Прайс работы и услуги'!J:J,'Прайс работы и услуги'!B:B,B91)</f>
        <v>0</v>
      </c>
      <c r="F91" s="53">
        <f t="shared" si="52"/>
        <v>0</v>
      </c>
      <c r="G91" s="54">
        <f>SUMIFS('Прайс работы и услуги'!D:D,'Прайс работы и услуги'!B:B,B91)</f>
        <v>0</v>
      </c>
      <c r="H91" s="55">
        <f t="shared" si="53"/>
        <v>0</v>
      </c>
      <c r="I91" s="61"/>
      <c r="J91" s="62"/>
      <c r="K91" s="63"/>
      <c r="L91" s="53">
        <f>SUMIFS('Прайс материалы'!I:I,'Прайс материалы'!A:A,I91)</f>
        <v>0</v>
      </c>
      <c r="M91" s="53">
        <f t="shared" si="54"/>
        <v>0</v>
      </c>
      <c r="N91" s="54">
        <f>SUMIFS('Прайс материалы'!C:C,'Прайс материалы'!A:A,I91)</f>
        <v>0</v>
      </c>
      <c r="O91" s="58">
        <f t="shared" si="55"/>
        <v>0</v>
      </c>
      <c r="Q91" s="22" t="str">
        <f t="shared" si="56"/>
        <v>-</v>
      </c>
      <c r="R91" s="22" t="str">
        <f t="shared" si="57"/>
        <v>-</v>
      </c>
    </row>
    <row r="92">
      <c r="A92" s="38"/>
      <c r="B92" s="115" t="s">
        <v>116</v>
      </c>
      <c r="C92" s="116"/>
      <c r="D92" s="117"/>
      <c r="E92" s="42"/>
      <c r="F92" s="42"/>
      <c r="G92" s="42"/>
      <c r="H92" s="43"/>
      <c r="I92" s="111"/>
      <c r="J92" s="40"/>
      <c r="K92" s="41"/>
      <c r="L92" s="42"/>
      <c r="M92" s="42"/>
      <c r="N92" s="42"/>
      <c r="O92" s="46"/>
      <c r="P92" s="47"/>
      <c r="Q92" s="48"/>
      <c r="R92" s="48"/>
      <c r="S92" s="47"/>
      <c r="T92" s="47"/>
    </row>
    <row r="93">
      <c r="A93" s="49" t="s">
        <v>9</v>
      </c>
      <c r="B93" s="59" t="s">
        <v>117</v>
      </c>
      <c r="C93" s="114" t="s">
        <v>118</v>
      </c>
      <c r="D93" s="65">
        <v>1.0</v>
      </c>
      <c r="E93" s="106">
        <v>68970.0</v>
      </c>
      <c r="F93" s="53">
        <f t="shared" ref="F93:F97" si="58">E93*D93</f>
        <v>68970</v>
      </c>
      <c r="G93" s="55">
        <f t="shared" ref="G93:G97" si="59">F93*1.33</f>
        <v>91730.1</v>
      </c>
      <c r="H93" s="55">
        <f t="shared" ref="H93:H101" si="60">G93*D93</f>
        <v>91730.1</v>
      </c>
      <c r="I93" s="61" t="s">
        <v>119</v>
      </c>
      <c r="J93" s="62" t="s">
        <v>57</v>
      </c>
      <c r="K93" s="63">
        <v>1.0</v>
      </c>
      <c r="L93" s="106">
        <v>352906.0</v>
      </c>
      <c r="M93" s="53">
        <f t="shared" ref="M93:M97" si="61">L93*K93</f>
        <v>352906</v>
      </c>
      <c r="N93" s="54">
        <f t="shared" ref="N93:N97" si="62">L93*1.33</f>
        <v>469364.98</v>
      </c>
      <c r="O93" s="58">
        <f t="shared" ref="O93:O97" si="63">N93*K93</f>
        <v>469364.98</v>
      </c>
      <c r="Q93" s="22">
        <f t="shared" ref="Q93:Q97" si="64">IFERROR((H93-F93)/H93,"-")</f>
        <v>0.2481203008</v>
      </c>
      <c r="R93" s="22">
        <f t="shared" ref="R93:R97" si="65">IFERROR((O93-M93)/O93,"-")</f>
        <v>0.2481203008</v>
      </c>
    </row>
    <row r="94">
      <c r="A94" s="49" t="s">
        <v>9</v>
      </c>
      <c r="B94" s="59" t="s">
        <v>120</v>
      </c>
      <c r="C94" s="114" t="s">
        <v>118</v>
      </c>
      <c r="D94" s="65">
        <v>1.0</v>
      </c>
      <c r="E94" s="106">
        <v>3600.0</v>
      </c>
      <c r="F94" s="53">
        <f t="shared" si="58"/>
        <v>3600</v>
      </c>
      <c r="G94" s="55">
        <f t="shared" si="59"/>
        <v>4788</v>
      </c>
      <c r="H94" s="55">
        <f t="shared" si="60"/>
        <v>4788</v>
      </c>
      <c r="I94" s="61" t="s">
        <v>121</v>
      </c>
      <c r="J94" s="62" t="s">
        <v>57</v>
      </c>
      <c r="K94" s="63">
        <v>1.0</v>
      </c>
      <c r="L94" s="106">
        <v>5600.0</v>
      </c>
      <c r="M94" s="53">
        <f t="shared" si="61"/>
        <v>5600</v>
      </c>
      <c r="N94" s="54">
        <f t="shared" si="62"/>
        <v>7448</v>
      </c>
      <c r="O94" s="58">
        <f t="shared" si="63"/>
        <v>7448</v>
      </c>
      <c r="Q94" s="22">
        <f t="shared" si="64"/>
        <v>0.2481203008</v>
      </c>
      <c r="R94" s="22">
        <f t="shared" si="65"/>
        <v>0.2481203008</v>
      </c>
    </row>
    <row r="95">
      <c r="A95" s="49" t="s">
        <v>9</v>
      </c>
      <c r="B95" s="59" t="s">
        <v>122</v>
      </c>
      <c r="C95" s="114" t="s">
        <v>118</v>
      </c>
      <c r="D95" s="65">
        <v>1.0</v>
      </c>
      <c r="E95" s="106">
        <v>48540.0</v>
      </c>
      <c r="F95" s="53">
        <f t="shared" si="58"/>
        <v>48540</v>
      </c>
      <c r="G95" s="55">
        <f t="shared" si="59"/>
        <v>64558.2</v>
      </c>
      <c r="H95" s="55">
        <f t="shared" si="60"/>
        <v>64558.2</v>
      </c>
      <c r="I95" s="61" t="s">
        <v>123</v>
      </c>
      <c r="J95" s="62" t="s">
        <v>57</v>
      </c>
      <c r="K95" s="63">
        <v>1.0</v>
      </c>
      <c r="L95" s="106">
        <v>28600.0</v>
      </c>
      <c r="M95" s="53">
        <f t="shared" si="61"/>
        <v>28600</v>
      </c>
      <c r="N95" s="54">
        <f t="shared" si="62"/>
        <v>38038</v>
      </c>
      <c r="O95" s="58">
        <f t="shared" si="63"/>
        <v>38038</v>
      </c>
      <c r="Q95" s="22">
        <f t="shared" si="64"/>
        <v>0.2481203008</v>
      </c>
      <c r="R95" s="22">
        <f t="shared" si="65"/>
        <v>0.2481203008</v>
      </c>
    </row>
    <row r="96">
      <c r="A96" s="49" t="s">
        <v>9</v>
      </c>
      <c r="B96" s="59" t="s">
        <v>124</v>
      </c>
      <c r="C96" s="114" t="s">
        <v>118</v>
      </c>
      <c r="D96" s="65">
        <v>1.0</v>
      </c>
      <c r="E96" s="106">
        <v>16900.0</v>
      </c>
      <c r="F96" s="53">
        <f t="shared" si="58"/>
        <v>16900</v>
      </c>
      <c r="G96" s="55">
        <f t="shared" si="59"/>
        <v>22477</v>
      </c>
      <c r="H96" s="55">
        <f t="shared" si="60"/>
        <v>22477</v>
      </c>
      <c r="I96" s="61" t="s">
        <v>125</v>
      </c>
      <c r="J96" s="62" t="s">
        <v>57</v>
      </c>
      <c r="K96" s="63">
        <v>1.0</v>
      </c>
      <c r="L96" s="106">
        <v>25500.0</v>
      </c>
      <c r="M96" s="53">
        <f t="shared" si="61"/>
        <v>25500</v>
      </c>
      <c r="N96" s="54">
        <f t="shared" si="62"/>
        <v>33915</v>
      </c>
      <c r="O96" s="58">
        <f t="shared" si="63"/>
        <v>33915</v>
      </c>
      <c r="Q96" s="22">
        <f t="shared" si="64"/>
        <v>0.2481203008</v>
      </c>
      <c r="R96" s="22">
        <f t="shared" si="65"/>
        <v>0.2481203008</v>
      </c>
    </row>
    <row r="97">
      <c r="A97" s="49" t="s">
        <v>9</v>
      </c>
      <c r="B97" s="59" t="s">
        <v>126</v>
      </c>
      <c r="C97" s="114" t="s">
        <v>118</v>
      </c>
      <c r="D97" s="65">
        <v>1.0</v>
      </c>
      <c r="E97" s="106">
        <v>5600.0</v>
      </c>
      <c r="F97" s="53">
        <f t="shared" si="58"/>
        <v>5600</v>
      </c>
      <c r="G97" s="55">
        <f t="shared" si="59"/>
        <v>7448</v>
      </c>
      <c r="H97" s="55">
        <f t="shared" si="60"/>
        <v>7448</v>
      </c>
      <c r="I97" s="61" t="s">
        <v>127</v>
      </c>
      <c r="J97" s="62" t="s">
        <v>57</v>
      </c>
      <c r="K97" s="63">
        <v>1.0</v>
      </c>
      <c r="L97" s="106">
        <v>5600.0</v>
      </c>
      <c r="M97" s="53">
        <f t="shared" si="61"/>
        <v>5600</v>
      </c>
      <c r="N97" s="54">
        <f t="shared" si="62"/>
        <v>7448</v>
      </c>
      <c r="O97" s="58">
        <f t="shared" si="63"/>
        <v>7448</v>
      </c>
      <c r="Q97" s="22">
        <f t="shared" si="64"/>
        <v>0.2481203008</v>
      </c>
      <c r="R97" s="22">
        <f t="shared" si="65"/>
        <v>0.2481203008</v>
      </c>
    </row>
    <row r="98">
      <c r="A98" s="49"/>
      <c r="B98" s="59"/>
      <c r="C98" s="114"/>
      <c r="D98" s="65"/>
      <c r="E98" s="53">
        <f>SUMIFS('Прайс работы и услуги'!J:J,'Прайс работы и услуги'!B:B,B98)</f>
        <v>0</v>
      </c>
      <c r="F98" s="53">
        <f t="shared" ref="F98:F101" si="66">D98*E98</f>
        <v>0</v>
      </c>
      <c r="G98" s="54">
        <f>SUMIFS('Прайс работы и услуги'!D:D,'Прайс работы и услуги'!B:B,B98)</f>
        <v>0</v>
      </c>
      <c r="H98" s="55">
        <f t="shared" si="60"/>
        <v>0</v>
      </c>
      <c r="I98" s="61"/>
      <c r="J98" s="62"/>
      <c r="K98" s="63"/>
      <c r="L98" s="53">
        <f>SUMIFS('Прайс материалы'!I:I,'Прайс материалы'!A:A,I98)</f>
        <v>0</v>
      </c>
      <c r="M98" s="53">
        <f t="shared" ref="M98:M102" si="67">K98*L98</f>
        <v>0</v>
      </c>
      <c r="N98" s="54">
        <f>SUMIFS('Прайс материалы'!C:C,'Прайс материалы'!A:A,I98)</f>
        <v>0</v>
      </c>
      <c r="O98" s="58">
        <f t="shared" ref="O98:O102" si="68">K98*N98</f>
        <v>0</v>
      </c>
      <c r="Q98" s="22"/>
      <c r="R98" s="22"/>
    </row>
    <row r="99">
      <c r="A99" s="49"/>
      <c r="B99" s="59"/>
      <c r="C99" s="114"/>
      <c r="D99" s="65"/>
      <c r="E99" s="53">
        <f>SUMIFS('Прайс работы и услуги'!J:J,'Прайс работы и услуги'!B:B,B99)</f>
        <v>0</v>
      </c>
      <c r="F99" s="53">
        <f t="shared" si="66"/>
        <v>0</v>
      </c>
      <c r="G99" s="54">
        <f>SUMIFS('Прайс работы и услуги'!D:D,'Прайс работы и услуги'!B:B,B99)</f>
        <v>0</v>
      </c>
      <c r="H99" s="55">
        <f t="shared" si="60"/>
        <v>0</v>
      </c>
      <c r="I99" s="61"/>
      <c r="J99" s="62"/>
      <c r="K99" s="63"/>
      <c r="L99" s="53">
        <f>SUMIFS('Прайс материалы'!I:I,'Прайс материалы'!A:A,I99)</f>
        <v>0</v>
      </c>
      <c r="M99" s="53">
        <f t="shared" si="67"/>
        <v>0</v>
      </c>
      <c r="N99" s="54">
        <f>SUMIFS('Прайс материалы'!C:C,'Прайс материалы'!A:A,I99)</f>
        <v>0</v>
      </c>
      <c r="O99" s="58">
        <f t="shared" si="68"/>
        <v>0</v>
      </c>
      <c r="Q99" s="22"/>
      <c r="R99" s="22"/>
    </row>
    <row r="100">
      <c r="A100" s="49"/>
      <c r="B100" s="59"/>
      <c r="C100" s="114"/>
      <c r="D100" s="65"/>
      <c r="E100" s="53">
        <f>SUMIFS('Прайс работы и услуги'!J:J,'Прайс работы и услуги'!B:B,B100)</f>
        <v>0</v>
      </c>
      <c r="F100" s="53">
        <f t="shared" si="66"/>
        <v>0</v>
      </c>
      <c r="G100" s="54">
        <f>SUMIFS('Прайс работы и услуги'!D:D,'Прайс работы и услуги'!B:B,B100)</f>
        <v>0</v>
      </c>
      <c r="H100" s="55">
        <f t="shared" si="60"/>
        <v>0</v>
      </c>
      <c r="I100" s="61"/>
      <c r="J100" s="62"/>
      <c r="K100" s="63"/>
      <c r="L100" s="53">
        <f>SUMIFS('Прайс материалы'!I:I,'Прайс материалы'!A:A,I100)</f>
        <v>0</v>
      </c>
      <c r="M100" s="53">
        <f t="shared" si="67"/>
        <v>0</v>
      </c>
      <c r="N100" s="54">
        <f>SUMIFS('Прайс материалы'!C:C,'Прайс материалы'!A:A,I100)</f>
        <v>0</v>
      </c>
      <c r="O100" s="58">
        <f t="shared" si="68"/>
        <v>0</v>
      </c>
      <c r="Q100" s="22"/>
      <c r="R100" s="22"/>
    </row>
    <row r="101">
      <c r="A101" s="49"/>
      <c r="B101" s="59"/>
      <c r="C101" s="114"/>
      <c r="D101" s="65"/>
      <c r="E101" s="53">
        <f>SUMIFS('Прайс работы и услуги'!J:J,'Прайс работы и услуги'!B:B,B101)</f>
        <v>0</v>
      </c>
      <c r="F101" s="53">
        <f t="shared" si="66"/>
        <v>0</v>
      </c>
      <c r="G101" s="54">
        <f>SUMIFS('Прайс работы и услуги'!D:D,'Прайс работы и услуги'!B:B,B101)</f>
        <v>0</v>
      </c>
      <c r="H101" s="55">
        <f t="shared" si="60"/>
        <v>0</v>
      </c>
      <c r="I101" s="61"/>
      <c r="J101" s="62"/>
      <c r="K101" s="63"/>
      <c r="L101" s="53">
        <f>SUMIFS('Прайс материалы'!I:I,'Прайс материалы'!A:A,I101)</f>
        <v>0</v>
      </c>
      <c r="M101" s="53">
        <f t="shared" si="67"/>
        <v>0</v>
      </c>
      <c r="N101" s="54">
        <f>SUMIFS('Прайс материалы'!C:C,'Прайс материалы'!A:A,I101)</f>
        <v>0</v>
      </c>
      <c r="O101" s="58">
        <f t="shared" si="68"/>
        <v>0</v>
      </c>
      <c r="Q101" s="22"/>
      <c r="R101" s="22"/>
    </row>
    <row r="102">
      <c r="A102" s="49"/>
      <c r="B102" s="59"/>
      <c r="C102" s="114"/>
      <c r="D102" s="65"/>
      <c r="E102" s="53"/>
      <c r="F102" s="53"/>
      <c r="G102" s="54"/>
      <c r="H102" s="55"/>
      <c r="I102" s="61"/>
      <c r="J102" s="62"/>
      <c r="K102" s="63"/>
      <c r="L102" s="53">
        <f>SUMIFS('Прайс материалы'!I:I,'Прайс материалы'!A:A,I102)</f>
        <v>0</v>
      </c>
      <c r="M102" s="53">
        <f t="shared" si="67"/>
        <v>0</v>
      </c>
      <c r="N102" s="54">
        <f>SUMIFS('Прайс материалы'!C:C,'Прайс материалы'!A:A,I102)</f>
        <v>0</v>
      </c>
      <c r="O102" s="58">
        <f t="shared" si="68"/>
        <v>0</v>
      </c>
      <c r="Q102" s="22"/>
      <c r="R102" s="22"/>
    </row>
    <row r="103">
      <c r="A103" s="49"/>
      <c r="B103" s="59"/>
      <c r="C103" s="114"/>
      <c r="D103" s="65"/>
      <c r="E103" s="53"/>
      <c r="F103" s="53"/>
      <c r="G103" s="54"/>
      <c r="H103" s="55"/>
      <c r="I103" s="61"/>
      <c r="J103" s="62"/>
      <c r="K103" s="63"/>
      <c r="L103" s="53"/>
      <c r="M103" s="53"/>
      <c r="N103" s="54"/>
      <c r="O103" s="58"/>
      <c r="Q103" s="22"/>
      <c r="R103" s="22"/>
    </row>
    <row r="104">
      <c r="A104" s="49"/>
      <c r="B104" s="59"/>
      <c r="C104" s="114"/>
      <c r="D104" s="65"/>
      <c r="E104" s="53">
        <f>SUMIFS('Прайс работы и услуги'!J:J,'Прайс работы и услуги'!B:B,B104)</f>
        <v>0</v>
      </c>
      <c r="F104" s="53">
        <f t="shared" ref="F104:F109" si="69">D104*E104</f>
        <v>0</v>
      </c>
      <c r="G104" s="54">
        <f>SUMIFS('Прайс работы и услуги'!D:D,'Прайс работы и услуги'!B:B,B104)</f>
        <v>0</v>
      </c>
      <c r="H104" s="55">
        <f t="shared" ref="H104:H105" si="70">G104*D104</f>
        <v>0</v>
      </c>
      <c r="I104" s="61"/>
      <c r="J104" s="62"/>
      <c r="K104" s="63"/>
      <c r="L104" s="53">
        <f>SUMIFS('Прайс материалы'!I:I,'Прайс материалы'!A:A,I104)</f>
        <v>0</v>
      </c>
      <c r="M104" s="53">
        <f>K104*L104</f>
        <v>0</v>
      </c>
      <c r="N104" s="54">
        <f>SUMIFS('Прайс материалы'!C:C,'Прайс материалы'!A:A,I104)</f>
        <v>0</v>
      </c>
      <c r="O104" s="58">
        <f>K104*N104</f>
        <v>0</v>
      </c>
      <c r="Q104" s="22" t="str">
        <f t="shared" ref="Q104:Q324" si="71">IFERROR((H104-F104)/H104,"-")</f>
        <v>-</v>
      </c>
      <c r="R104" s="22" t="str">
        <f t="shared" ref="R104:R324" si="72">IFERROR((O104-M104)/O104,"-")</f>
        <v>-</v>
      </c>
    </row>
    <row r="105">
      <c r="A105" s="49"/>
      <c r="B105" s="59"/>
      <c r="C105" s="114"/>
      <c r="D105" s="65"/>
      <c r="E105" s="53">
        <f>SUMIFS('Прайс работы и услуги'!J:J,'Прайс работы и услуги'!B:B,B105)</f>
        <v>0</v>
      </c>
      <c r="F105" s="53">
        <f t="shared" si="69"/>
        <v>0</v>
      </c>
      <c r="G105" s="54">
        <f>SUMIFS('Прайс работы и услуги'!D:D,'Прайс работы и услуги'!B:B,B105)</f>
        <v>0</v>
      </c>
      <c r="H105" s="55">
        <f t="shared" si="70"/>
        <v>0</v>
      </c>
      <c r="I105" s="61"/>
      <c r="J105" s="62"/>
      <c r="K105" s="63"/>
      <c r="L105" s="53"/>
      <c r="M105" s="53"/>
      <c r="N105" s="54"/>
      <c r="O105" s="58"/>
      <c r="Q105" s="22" t="str">
        <f t="shared" si="71"/>
        <v>-</v>
      </c>
      <c r="R105" s="22" t="str">
        <f t="shared" si="72"/>
        <v>-</v>
      </c>
    </row>
    <row r="106">
      <c r="A106" s="140" t="s">
        <v>7</v>
      </c>
      <c r="B106" s="141" t="s">
        <v>128</v>
      </c>
      <c r="C106" s="142"/>
      <c r="D106" s="143"/>
      <c r="E106" s="144">
        <f>SUMIFS('Прайс работы и услуги'!J:J,'Прайс работы и услуги'!B:B,B106)</f>
        <v>0</v>
      </c>
      <c r="F106" s="144">
        <f t="shared" si="69"/>
        <v>0</v>
      </c>
      <c r="G106" s="145">
        <f>SUMIFS('Прайс работы и услуги'!D:D,'Прайс работы и услуги'!B:B,B106)</f>
        <v>0</v>
      </c>
      <c r="H106" s="146">
        <v>13500.0</v>
      </c>
      <c r="I106" s="147" t="s">
        <v>128</v>
      </c>
      <c r="J106" s="148"/>
      <c r="K106" s="149"/>
      <c r="L106" s="144">
        <f>SUMIFS('Прайс материалы'!I:I,'Прайс материалы'!A:A,I106)</f>
        <v>0</v>
      </c>
      <c r="M106" s="144">
        <f t="shared" ref="M106:M109" si="73">K106*L106</f>
        <v>0</v>
      </c>
      <c r="N106" s="145">
        <f>SUMIFS('Прайс материалы'!C:C,'Прайс материалы'!A:A,I106)</f>
        <v>0</v>
      </c>
      <c r="O106" s="150">
        <v>24500.0</v>
      </c>
      <c r="P106" s="151"/>
      <c r="Q106" s="152">
        <f t="shared" si="71"/>
        <v>1</v>
      </c>
      <c r="R106" s="152">
        <f t="shared" si="72"/>
        <v>1</v>
      </c>
      <c r="S106" s="151"/>
      <c r="T106" s="151"/>
    </row>
    <row r="107">
      <c r="A107" s="140" t="s">
        <v>6</v>
      </c>
      <c r="B107" s="141" t="s">
        <v>128</v>
      </c>
      <c r="C107" s="142"/>
      <c r="D107" s="143"/>
      <c r="E107" s="144">
        <f>SUMIFS('Прайс работы и услуги'!J:J,'Прайс работы и услуги'!B:B,B107)</f>
        <v>0</v>
      </c>
      <c r="F107" s="144">
        <f t="shared" si="69"/>
        <v>0</v>
      </c>
      <c r="G107" s="145">
        <f>SUMIFS('Прайс работы и услуги'!D:D,'Прайс работы и услуги'!B:B,B107)</f>
        <v>0</v>
      </c>
      <c r="H107" s="146">
        <v>17000.0</v>
      </c>
      <c r="I107" s="147" t="s">
        <v>128</v>
      </c>
      <c r="J107" s="148"/>
      <c r="K107" s="149"/>
      <c r="L107" s="144">
        <f>SUMIFS('Прайс материалы'!I:I,'Прайс материалы'!A:A,I107)</f>
        <v>0</v>
      </c>
      <c r="M107" s="144">
        <f t="shared" si="73"/>
        <v>0</v>
      </c>
      <c r="N107" s="145">
        <f>SUMIFS('Прайс материалы'!C:C,'Прайс материалы'!A:A,I107)</f>
        <v>0</v>
      </c>
      <c r="O107" s="146">
        <v>54000.0</v>
      </c>
      <c r="P107" s="151"/>
      <c r="Q107" s="152">
        <f t="shared" si="71"/>
        <v>1</v>
      </c>
      <c r="R107" s="152">
        <f t="shared" si="72"/>
        <v>1</v>
      </c>
      <c r="S107" s="151"/>
      <c r="T107" s="151"/>
    </row>
    <row r="108">
      <c r="A108" s="140" t="s">
        <v>9</v>
      </c>
      <c r="B108" s="141" t="s">
        <v>128</v>
      </c>
      <c r="C108" s="153"/>
      <c r="D108" s="154"/>
      <c r="E108" s="144">
        <f>SUMIFS('Прайс работы и услуги'!J:J,'Прайс работы и услуги'!B:B,B108)</f>
        <v>0</v>
      </c>
      <c r="F108" s="144">
        <f t="shared" si="69"/>
        <v>0</v>
      </c>
      <c r="G108" s="145">
        <f>SUMIFS('Прайс работы и услуги'!D:D,'Прайс работы и услуги'!B:B,B108)</f>
        <v>0</v>
      </c>
      <c r="H108" s="146">
        <v>64000.0</v>
      </c>
      <c r="I108" s="147" t="s">
        <v>128</v>
      </c>
      <c r="J108" s="155"/>
      <c r="K108" s="156"/>
      <c r="L108" s="144">
        <f>SUMIFS('Прайс материалы'!I:I,'Прайс материалы'!A:A,I108)</f>
        <v>0</v>
      </c>
      <c r="M108" s="144">
        <f t="shared" si="73"/>
        <v>0</v>
      </c>
      <c r="N108" s="145">
        <f>SUMIFS('Прайс материалы'!C:C,'Прайс материалы'!A:A,I108)</f>
        <v>0</v>
      </c>
      <c r="O108" s="146">
        <v>82000.0</v>
      </c>
      <c r="P108" s="157"/>
      <c r="Q108" s="152">
        <f t="shared" si="71"/>
        <v>1</v>
      </c>
      <c r="R108" s="152">
        <f t="shared" si="72"/>
        <v>1</v>
      </c>
      <c r="S108" s="157"/>
      <c r="T108" s="157"/>
    </row>
    <row r="109">
      <c r="A109" s="140" t="s">
        <v>10</v>
      </c>
      <c r="B109" s="141" t="s">
        <v>128</v>
      </c>
      <c r="C109" s="142"/>
      <c r="D109" s="143"/>
      <c r="E109" s="144">
        <f>SUMIFS('Прайс работы и услуги'!J:J,'Прайс работы и услуги'!B:B,B109)</f>
        <v>0</v>
      </c>
      <c r="F109" s="144">
        <f t="shared" si="69"/>
        <v>0</v>
      </c>
      <c r="G109" s="145">
        <f>SUMIFS('Прайс работы и услуги'!D:D,'Прайс работы и услуги'!B:B,B109)</f>
        <v>0</v>
      </c>
      <c r="H109" s="146">
        <v>153500.0</v>
      </c>
      <c r="I109" s="147" t="s">
        <v>128</v>
      </c>
      <c r="J109" s="148"/>
      <c r="K109" s="149"/>
      <c r="L109" s="144">
        <f>SUMIFS('Прайс материалы'!I:I,'Прайс материалы'!A:A,I109)</f>
        <v>0</v>
      </c>
      <c r="M109" s="144">
        <f t="shared" si="73"/>
        <v>0</v>
      </c>
      <c r="N109" s="145">
        <f>SUMIFS('Прайс материалы'!C:C,'Прайс материалы'!A:A,I109)</f>
        <v>0</v>
      </c>
      <c r="O109" s="158"/>
      <c r="P109" s="151"/>
      <c r="Q109" s="152">
        <f t="shared" si="71"/>
        <v>1</v>
      </c>
      <c r="R109" s="152" t="str">
        <f t="shared" si="72"/>
        <v>-</v>
      </c>
      <c r="S109" s="151"/>
      <c r="T109" s="151"/>
    </row>
    <row r="110">
      <c r="A110" s="49"/>
      <c r="B110" s="67"/>
      <c r="C110" s="68"/>
      <c r="D110" s="69"/>
      <c r="E110" s="53"/>
      <c r="F110" s="53"/>
      <c r="G110" s="54"/>
      <c r="H110" s="55"/>
      <c r="I110" s="61"/>
      <c r="J110" s="62"/>
      <c r="K110" s="63"/>
      <c r="L110" s="53"/>
      <c r="M110" s="53"/>
      <c r="N110" s="54"/>
      <c r="O110" s="58"/>
      <c r="Q110" s="22" t="str">
        <f t="shared" si="71"/>
        <v>-</v>
      </c>
      <c r="R110" s="22" t="str">
        <f t="shared" si="72"/>
        <v>-</v>
      </c>
    </row>
    <row r="111">
      <c r="A111" s="49"/>
      <c r="B111" s="67"/>
      <c r="C111" s="68"/>
      <c r="D111" s="69"/>
      <c r="E111" s="53">
        <f>SUMIFS('Прайс работы и услуги'!J:J,'Прайс работы и услуги'!B:B,B111)</f>
        <v>0</v>
      </c>
      <c r="F111" s="53">
        <f t="shared" ref="F111:F324" si="74">D111*E111</f>
        <v>0</v>
      </c>
      <c r="G111" s="54">
        <f>SUMIFS('Прайс работы и услуги'!D:D,'Прайс работы и услуги'!B:B,B111)</f>
        <v>0</v>
      </c>
      <c r="H111" s="55">
        <f t="shared" ref="H111:H324" si="75">G111*D111</f>
        <v>0</v>
      </c>
      <c r="I111" s="61"/>
      <c r="J111" s="62"/>
      <c r="K111" s="63"/>
      <c r="L111" s="53">
        <f>SUMIFS('Прайс материалы'!I:I,'Прайс материалы'!A:A,I111)</f>
        <v>0</v>
      </c>
      <c r="M111" s="53">
        <f t="shared" ref="M111:M324" si="76">K111*L111</f>
        <v>0</v>
      </c>
      <c r="N111" s="54">
        <f>SUMIFS('Прайс материалы'!C:C,'Прайс материалы'!A:A,I111)</f>
        <v>0</v>
      </c>
      <c r="O111" s="58">
        <f t="shared" ref="O111:O324" si="77">K111*N111</f>
        <v>0</v>
      </c>
      <c r="Q111" s="22" t="str">
        <f t="shared" si="71"/>
        <v>-</v>
      </c>
      <c r="R111" s="22" t="str">
        <f t="shared" si="72"/>
        <v>-</v>
      </c>
    </row>
    <row r="112">
      <c r="A112" s="49"/>
      <c r="B112" s="67"/>
      <c r="C112" s="68"/>
      <c r="D112" s="69"/>
      <c r="E112" s="53">
        <f>SUMIFS('Прайс работы и услуги'!J:J,'Прайс работы и услуги'!B:B,B112)</f>
        <v>0</v>
      </c>
      <c r="F112" s="53">
        <f t="shared" si="74"/>
        <v>0</v>
      </c>
      <c r="G112" s="54">
        <f>SUMIFS('Прайс работы и услуги'!D:D,'Прайс работы и услуги'!B:B,B112)</f>
        <v>0</v>
      </c>
      <c r="H112" s="55">
        <f t="shared" si="75"/>
        <v>0</v>
      </c>
      <c r="I112" s="61"/>
      <c r="J112" s="62"/>
      <c r="K112" s="63"/>
      <c r="L112" s="53">
        <f>SUMIFS('Прайс материалы'!I:I,'Прайс материалы'!A:A,I112)</f>
        <v>0</v>
      </c>
      <c r="M112" s="53">
        <f t="shared" si="76"/>
        <v>0</v>
      </c>
      <c r="N112" s="54">
        <f>SUMIFS('Прайс материалы'!C:C,'Прайс материалы'!A:A,I112)</f>
        <v>0</v>
      </c>
      <c r="O112" s="58">
        <f t="shared" si="77"/>
        <v>0</v>
      </c>
      <c r="Q112" s="22" t="str">
        <f t="shared" si="71"/>
        <v>-</v>
      </c>
      <c r="R112" s="22" t="str">
        <f t="shared" si="72"/>
        <v>-</v>
      </c>
    </row>
    <row r="113">
      <c r="A113" s="49"/>
      <c r="B113" s="67"/>
      <c r="C113" s="68"/>
      <c r="D113" s="69"/>
      <c r="E113" s="53">
        <f>SUMIFS('Прайс работы и услуги'!J:J,'Прайс работы и услуги'!B:B,B113)</f>
        <v>0</v>
      </c>
      <c r="F113" s="53">
        <f t="shared" si="74"/>
        <v>0</v>
      </c>
      <c r="G113" s="54">
        <f>SUMIFS('Прайс работы и услуги'!D:D,'Прайс работы и услуги'!B:B,B113)</f>
        <v>0</v>
      </c>
      <c r="H113" s="55">
        <f t="shared" si="75"/>
        <v>0</v>
      </c>
      <c r="I113" s="61"/>
      <c r="J113" s="62"/>
      <c r="K113" s="63"/>
      <c r="L113" s="53">
        <f>SUMIFS('Прайс материалы'!I:I,'Прайс материалы'!A:A,I113)</f>
        <v>0</v>
      </c>
      <c r="M113" s="53">
        <f t="shared" si="76"/>
        <v>0</v>
      </c>
      <c r="N113" s="54">
        <f>SUMIFS('Прайс материалы'!C:C,'Прайс материалы'!A:A,I113)</f>
        <v>0</v>
      </c>
      <c r="O113" s="58">
        <f t="shared" si="77"/>
        <v>0</v>
      </c>
      <c r="Q113" s="22" t="str">
        <f t="shared" si="71"/>
        <v>-</v>
      </c>
      <c r="R113" s="22" t="str">
        <f t="shared" si="72"/>
        <v>-</v>
      </c>
    </row>
    <row r="114">
      <c r="A114" s="49"/>
      <c r="B114" s="67"/>
      <c r="C114" s="68"/>
      <c r="D114" s="69"/>
      <c r="E114" s="53">
        <f>SUMIFS('Прайс работы и услуги'!J:J,'Прайс работы и услуги'!B:B,B114)</f>
        <v>0</v>
      </c>
      <c r="F114" s="53">
        <f t="shared" si="74"/>
        <v>0</v>
      </c>
      <c r="G114" s="54">
        <f>SUMIFS('Прайс работы и услуги'!D:D,'Прайс работы и услуги'!B:B,B114)</f>
        <v>0</v>
      </c>
      <c r="H114" s="55">
        <f t="shared" si="75"/>
        <v>0</v>
      </c>
      <c r="I114" s="61"/>
      <c r="J114" s="62"/>
      <c r="K114" s="63"/>
      <c r="L114" s="53">
        <f>SUMIFS('Прайс материалы'!I:I,'Прайс материалы'!A:A,I114)</f>
        <v>0</v>
      </c>
      <c r="M114" s="53">
        <f t="shared" si="76"/>
        <v>0</v>
      </c>
      <c r="N114" s="54">
        <f>SUMIFS('Прайс материалы'!C:C,'Прайс материалы'!A:A,I114)</f>
        <v>0</v>
      </c>
      <c r="O114" s="58">
        <f t="shared" si="77"/>
        <v>0</v>
      </c>
      <c r="Q114" s="22" t="str">
        <f t="shared" si="71"/>
        <v>-</v>
      </c>
      <c r="R114" s="22" t="str">
        <f t="shared" si="72"/>
        <v>-</v>
      </c>
    </row>
    <row r="115">
      <c r="A115" s="49"/>
      <c r="B115" s="67"/>
      <c r="C115" s="68"/>
      <c r="D115" s="69"/>
      <c r="E115" s="53">
        <f>SUMIFS('Прайс работы и услуги'!J:J,'Прайс работы и услуги'!B:B,B115)</f>
        <v>0</v>
      </c>
      <c r="F115" s="53">
        <f t="shared" si="74"/>
        <v>0</v>
      </c>
      <c r="G115" s="54">
        <f>SUMIFS('Прайс работы и услуги'!D:D,'Прайс работы и услуги'!B:B,B115)</f>
        <v>0</v>
      </c>
      <c r="H115" s="55">
        <f t="shared" si="75"/>
        <v>0</v>
      </c>
      <c r="I115" s="61"/>
      <c r="J115" s="62"/>
      <c r="K115" s="63"/>
      <c r="L115" s="53">
        <f>SUMIFS('Прайс материалы'!I:I,'Прайс материалы'!A:A,I115)</f>
        <v>0</v>
      </c>
      <c r="M115" s="53">
        <f t="shared" si="76"/>
        <v>0</v>
      </c>
      <c r="N115" s="54">
        <f>SUMIFS('Прайс материалы'!C:C,'Прайс материалы'!A:A,I115)</f>
        <v>0</v>
      </c>
      <c r="O115" s="58">
        <f t="shared" si="77"/>
        <v>0</v>
      </c>
      <c r="Q115" s="22" t="str">
        <f t="shared" si="71"/>
        <v>-</v>
      </c>
      <c r="R115" s="22" t="str">
        <f t="shared" si="72"/>
        <v>-</v>
      </c>
    </row>
    <row r="116">
      <c r="A116" s="49"/>
      <c r="B116" s="67"/>
      <c r="C116" s="68"/>
      <c r="D116" s="69"/>
      <c r="E116" s="53">
        <f>SUMIFS('Прайс работы и услуги'!J:J,'Прайс работы и услуги'!B:B,B116)</f>
        <v>0</v>
      </c>
      <c r="F116" s="53">
        <f t="shared" si="74"/>
        <v>0</v>
      </c>
      <c r="G116" s="54">
        <f>SUMIFS('Прайс работы и услуги'!D:D,'Прайс работы и услуги'!B:B,B116)</f>
        <v>0</v>
      </c>
      <c r="H116" s="55">
        <f t="shared" si="75"/>
        <v>0</v>
      </c>
      <c r="I116" s="61"/>
      <c r="J116" s="62"/>
      <c r="K116" s="63"/>
      <c r="L116" s="53">
        <f>SUMIFS('Прайс материалы'!I:I,'Прайс материалы'!A:A,I116)</f>
        <v>0</v>
      </c>
      <c r="M116" s="53">
        <f t="shared" si="76"/>
        <v>0</v>
      </c>
      <c r="N116" s="54">
        <f>SUMIFS('Прайс материалы'!C:C,'Прайс материалы'!A:A,I116)</f>
        <v>0</v>
      </c>
      <c r="O116" s="58">
        <f t="shared" si="77"/>
        <v>0</v>
      </c>
      <c r="Q116" s="22" t="str">
        <f t="shared" si="71"/>
        <v>-</v>
      </c>
      <c r="R116" s="22" t="str">
        <f t="shared" si="72"/>
        <v>-</v>
      </c>
    </row>
    <row r="117">
      <c r="A117" s="49"/>
      <c r="B117" s="67"/>
      <c r="C117" s="68"/>
      <c r="D117" s="69"/>
      <c r="E117" s="53">
        <f>SUMIFS('Прайс работы и услуги'!J:J,'Прайс работы и услуги'!B:B,B117)</f>
        <v>0</v>
      </c>
      <c r="F117" s="53">
        <f t="shared" si="74"/>
        <v>0</v>
      </c>
      <c r="G117" s="54">
        <f>SUMIFS('Прайс работы и услуги'!D:D,'Прайс работы и услуги'!B:B,B117)</f>
        <v>0</v>
      </c>
      <c r="H117" s="55">
        <f t="shared" si="75"/>
        <v>0</v>
      </c>
      <c r="I117" s="61"/>
      <c r="J117" s="62"/>
      <c r="K117" s="63"/>
      <c r="L117" s="53">
        <f>SUMIFS('Прайс материалы'!I:I,'Прайс материалы'!A:A,I117)</f>
        <v>0</v>
      </c>
      <c r="M117" s="53">
        <f t="shared" si="76"/>
        <v>0</v>
      </c>
      <c r="N117" s="54">
        <f>SUMIFS('Прайс материалы'!C:C,'Прайс материалы'!A:A,I117)</f>
        <v>0</v>
      </c>
      <c r="O117" s="58">
        <f t="shared" si="77"/>
        <v>0</v>
      </c>
      <c r="Q117" s="22" t="str">
        <f t="shared" si="71"/>
        <v>-</v>
      </c>
      <c r="R117" s="22" t="str">
        <f t="shared" si="72"/>
        <v>-</v>
      </c>
    </row>
    <row r="118">
      <c r="A118" s="49"/>
      <c r="B118" s="67"/>
      <c r="C118" s="68"/>
      <c r="D118" s="69"/>
      <c r="E118" s="53">
        <f>SUMIFS('Прайс работы и услуги'!J:J,'Прайс работы и услуги'!B:B,B118)</f>
        <v>0</v>
      </c>
      <c r="F118" s="53">
        <f t="shared" si="74"/>
        <v>0</v>
      </c>
      <c r="G118" s="54">
        <f>SUMIFS('Прайс работы и услуги'!D:D,'Прайс работы и услуги'!B:B,B118)</f>
        <v>0</v>
      </c>
      <c r="H118" s="55">
        <f t="shared" si="75"/>
        <v>0</v>
      </c>
      <c r="I118" s="61"/>
      <c r="J118" s="62"/>
      <c r="K118" s="63"/>
      <c r="L118" s="53">
        <f>SUMIFS('Прайс материалы'!I:I,'Прайс материалы'!A:A,I118)</f>
        <v>0</v>
      </c>
      <c r="M118" s="53">
        <f t="shared" si="76"/>
        <v>0</v>
      </c>
      <c r="N118" s="54">
        <f>SUMIFS('Прайс материалы'!C:C,'Прайс материалы'!A:A,I118)</f>
        <v>0</v>
      </c>
      <c r="O118" s="58">
        <f t="shared" si="77"/>
        <v>0</v>
      </c>
      <c r="Q118" s="22" t="str">
        <f t="shared" si="71"/>
        <v>-</v>
      </c>
      <c r="R118" s="22" t="str">
        <f t="shared" si="72"/>
        <v>-</v>
      </c>
    </row>
    <row r="119">
      <c r="A119" s="49"/>
      <c r="B119" s="67"/>
      <c r="C119" s="68"/>
      <c r="D119" s="69"/>
      <c r="E119" s="53">
        <f>SUMIFS('Прайс работы и услуги'!J:J,'Прайс работы и услуги'!B:B,B119)</f>
        <v>0</v>
      </c>
      <c r="F119" s="53">
        <f t="shared" si="74"/>
        <v>0</v>
      </c>
      <c r="G119" s="54">
        <f>SUMIFS('Прайс работы и услуги'!D:D,'Прайс работы и услуги'!B:B,B119)</f>
        <v>0</v>
      </c>
      <c r="H119" s="55">
        <f t="shared" si="75"/>
        <v>0</v>
      </c>
      <c r="I119" s="61"/>
      <c r="J119" s="62"/>
      <c r="K119" s="63"/>
      <c r="L119" s="53">
        <f>SUMIFS('Прайс материалы'!I:I,'Прайс материалы'!A:A,I119)</f>
        <v>0</v>
      </c>
      <c r="M119" s="53">
        <f t="shared" si="76"/>
        <v>0</v>
      </c>
      <c r="N119" s="54">
        <f>SUMIFS('Прайс материалы'!C:C,'Прайс материалы'!A:A,I119)</f>
        <v>0</v>
      </c>
      <c r="O119" s="58">
        <f t="shared" si="77"/>
        <v>0</v>
      </c>
      <c r="Q119" s="22" t="str">
        <f t="shared" si="71"/>
        <v>-</v>
      </c>
      <c r="R119" s="22" t="str">
        <f t="shared" si="72"/>
        <v>-</v>
      </c>
    </row>
    <row r="120">
      <c r="A120" s="49"/>
      <c r="B120" s="67"/>
      <c r="C120" s="68"/>
      <c r="D120" s="69"/>
      <c r="E120" s="53">
        <f>SUMIFS('Прайс работы и услуги'!J:J,'Прайс работы и услуги'!B:B,B120)</f>
        <v>0</v>
      </c>
      <c r="F120" s="53">
        <f t="shared" si="74"/>
        <v>0</v>
      </c>
      <c r="G120" s="54">
        <f>SUMIFS('Прайс работы и услуги'!D:D,'Прайс работы и услуги'!B:B,B120)</f>
        <v>0</v>
      </c>
      <c r="H120" s="55">
        <f t="shared" si="75"/>
        <v>0</v>
      </c>
      <c r="I120" s="61"/>
      <c r="J120" s="62"/>
      <c r="K120" s="63"/>
      <c r="L120" s="53">
        <f>SUMIFS('Прайс материалы'!I:I,'Прайс материалы'!A:A,I120)</f>
        <v>0</v>
      </c>
      <c r="M120" s="53">
        <f t="shared" si="76"/>
        <v>0</v>
      </c>
      <c r="N120" s="54">
        <f>SUMIFS('Прайс материалы'!C:C,'Прайс материалы'!A:A,I120)</f>
        <v>0</v>
      </c>
      <c r="O120" s="58">
        <f t="shared" si="77"/>
        <v>0</v>
      </c>
      <c r="Q120" s="22" t="str">
        <f t="shared" si="71"/>
        <v>-</v>
      </c>
      <c r="R120" s="22" t="str">
        <f t="shared" si="72"/>
        <v>-</v>
      </c>
    </row>
    <row r="121">
      <c r="A121" s="49"/>
      <c r="B121" s="67"/>
      <c r="C121" s="68"/>
      <c r="D121" s="69"/>
      <c r="E121" s="53">
        <f>SUMIFS('Прайс работы и услуги'!J:J,'Прайс работы и услуги'!B:B,B121)</f>
        <v>0</v>
      </c>
      <c r="F121" s="53">
        <f t="shared" si="74"/>
        <v>0</v>
      </c>
      <c r="G121" s="54">
        <f>SUMIFS('Прайс работы и услуги'!D:D,'Прайс работы и услуги'!B:B,B121)</f>
        <v>0</v>
      </c>
      <c r="H121" s="55">
        <f t="shared" si="75"/>
        <v>0</v>
      </c>
      <c r="I121" s="61"/>
      <c r="J121" s="62"/>
      <c r="K121" s="63"/>
      <c r="L121" s="53">
        <f>SUMIFS('Прайс материалы'!I:I,'Прайс материалы'!A:A,I121)</f>
        <v>0</v>
      </c>
      <c r="M121" s="53">
        <f t="shared" si="76"/>
        <v>0</v>
      </c>
      <c r="N121" s="54">
        <f>SUMIFS('Прайс материалы'!C:C,'Прайс материалы'!A:A,I121)</f>
        <v>0</v>
      </c>
      <c r="O121" s="58">
        <f t="shared" si="77"/>
        <v>0</v>
      </c>
      <c r="Q121" s="22" t="str">
        <f t="shared" si="71"/>
        <v>-</v>
      </c>
      <c r="R121" s="22" t="str">
        <f t="shared" si="72"/>
        <v>-</v>
      </c>
    </row>
    <row r="122">
      <c r="A122" s="49"/>
      <c r="B122" s="67"/>
      <c r="C122" s="68"/>
      <c r="D122" s="69"/>
      <c r="E122" s="53">
        <f>SUMIFS('Прайс работы и услуги'!J:J,'Прайс работы и услуги'!B:B,B122)</f>
        <v>0</v>
      </c>
      <c r="F122" s="53">
        <f t="shared" si="74"/>
        <v>0</v>
      </c>
      <c r="G122" s="54">
        <f>SUMIFS('Прайс работы и услуги'!D:D,'Прайс работы и услуги'!B:B,B122)</f>
        <v>0</v>
      </c>
      <c r="H122" s="55">
        <f t="shared" si="75"/>
        <v>0</v>
      </c>
      <c r="I122" s="61"/>
      <c r="J122" s="62"/>
      <c r="K122" s="63"/>
      <c r="L122" s="53">
        <f>SUMIFS('Прайс материалы'!I:I,'Прайс материалы'!A:A,I122)</f>
        <v>0</v>
      </c>
      <c r="M122" s="53">
        <f t="shared" si="76"/>
        <v>0</v>
      </c>
      <c r="N122" s="54">
        <f>SUMIFS('Прайс материалы'!C:C,'Прайс материалы'!A:A,I122)</f>
        <v>0</v>
      </c>
      <c r="O122" s="58">
        <f t="shared" si="77"/>
        <v>0</v>
      </c>
      <c r="Q122" s="22" t="str">
        <f t="shared" si="71"/>
        <v>-</v>
      </c>
      <c r="R122" s="22" t="str">
        <f t="shared" si="72"/>
        <v>-</v>
      </c>
    </row>
    <row r="123">
      <c r="A123" s="49"/>
      <c r="B123" s="67"/>
      <c r="C123" s="68"/>
      <c r="D123" s="69"/>
      <c r="E123" s="53">
        <f>SUMIFS('Прайс работы и услуги'!J:J,'Прайс работы и услуги'!B:B,B123)</f>
        <v>0</v>
      </c>
      <c r="F123" s="53">
        <f t="shared" si="74"/>
        <v>0</v>
      </c>
      <c r="G123" s="54">
        <f>SUMIFS('Прайс работы и услуги'!D:D,'Прайс работы и услуги'!B:B,B123)</f>
        <v>0</v>
      </c>
      <c r="H123" s="55">
        <f t="shared" si="75"/>
        <v>0</v>
      </c>
      <c r="I123" s="61"/>
      <c r="J123" s="62"/>
      <c r="K123" s="63"/>
      <c r="L123" s="53">
        <f>SUMIFS('Прайс материалы'!I:I,'Прайс материалы'!A:A,I123)</f>
        <v>0</v>
      </c>
      <c r="M123" s="53">
        <f t="shared" si="76"/>
        <v>0</v>
      </c>
      <c r="N123" s="54">
        <f>SUMIFS('Прайс материалы'!C:C,'Прайс материалы'!A:A,I123)</f>
        <v>0</v>
      </c>
      <c r="O123" s="58">
        <f t="shared" si="77"/>
        <v>0</v>
      </c>
      <c r="Q123" s="22" t="str">
        <f t="shared" si="71"/>
        <v>-</v>
      </c>
      <c r="R123" s="22" t="str">
        <f t="shared" si="72"/>
        <v>-</v>
      </c>
    </row>
    <row r="124">
      <c r="A124" s="49"/>
      <c r="B124" s="67"/>
      <c r="C124" s="68"/>
      <c r="D124" s="69"/>
      <c r="E124" s="53">
        <f>SUMIFS('Прайс работы и услуги'!J:J,'Прайс работы и услуги'!B:B,B124)</f>
        <v>0</v>
      </c>
      <c r="F124" s="53">
        <f t="shared" si="74"/>
        <v>0</v>
      </c>
      <c r="G124" s="54">
        <f>SUMIFS('Прайс работы и услуги'!D:D,'Прайс работы и услуги'!B:B,B124)</f>
        <v>0</v>
      </c>
      <c r="H124" s="55">
        <f t="shared" si="75"/>
        <v>0</v>
      </c>
      <c r="I124" s="61"/>
      <c r="J124" s="62"/>
      <c r="K124" s="63"/>
      <c r="L124" s="53">
        <f>SUMIFS('Прайс материалы'!I:I,'Прайс материалы'!A:A,I124)</f>
        <v>0</v>
      </c>
      <c r="M124" s="53">
        <f t="shared" si="76"/>
        <v>0</v>
      </c>
      <c r="N124" s="54">
        <f>SUMIFS('Прайс материалы'!C:C,'Прайс материалы'!A:A,I124)</f>
        <v>0</v>
      </c>
      <c r="O124" s="58">
        <f t="shared" si="77"/>
        <v>0</v>
      </c>
      <c r="Q124" s="22" t="str">
        <f t="shared" si="71"/>
        <v>-</v>
      </c>
      <c r="R124" s="22" t="str">
        <f t="shared" si="72"/>
        <v>-</v>
      </c>
    </row>
    <row r="125">
      <c r="A125" s="49"/>
      <c r="B125" s="67"/>
      <c r="C125" s="68"/>
      <c r="D125" s="69"/>
      <c r="E125" s="53">
        <f>SUMIFS('Прайс работы и услуги'!J:J,'Прайс работы и услуги'!B:B,B125)</f>
        <v>0</v>
      </c>
      <c r="F125" s="53">
        <f t="shared" si="74"/>
        <v>0</v>
      </c>
      <c r="G125" s="54">
        <f>SUMIFS('Прайс работы и услуги'!D:D,'Прайс работы и услуги'!B:B,B125)</f>
        <v>0</v>
      </c>
      <c r="H125" s="55">
        <f t="shared" si="75"/>
        <v>0</v>
      </c>
      <c r="I125" s="61"/>
      <c r="J125" s="62"/>
      <c r="K125" s="63"/>
      <c r="L125" s="53">
        <f>SUMIFS('Прайс материалы'!I:I,'Прайс материалы'!A:A,I125)</f>
        <v>0</v>
      </c>
      <c r="M125" s="53">
        <f t="shared" si="76"/>
        <v>0</v>
      </c>
      <c r="N125" s="54">
        <f>SUMIFS('Прайс материалы'!C:C,'Прайс материалы'!A:A,I125)</f>
        <v>0</v>
      </c>
      <c r="O125" s="58">
        <f t="shared" si="77"/>
        <v>0</v>
      </c>
      <c r="Q125" s="22" t="str">
        <f t="shared" si="71"/>
        <v>-</v>
      </c>
      <c r="R125" s="22" t="str">
        <f t="shared" si="72"/>
        <v>-</v>
      </c>
    </row>
    <row r="126">
      <c r="A126" s="49"/>
      <c r="B126" s="67"/>
      <c r="C126" s="68"/>
      <c r="D126" s="69"/>
      <c r="E126" s="53">
        <f>SUMIFS('Прайс работы и услуги'!J:J,'Прайс работы и услуги'!B:B,B126)</f>
        <v>0</v>
      </c>
      <c r="F126" s="53">
        <f t="shared" si="74"/>
        <v>0</v>
      </c>
      <c r="G126" s="54">
        <f>SUMIFS('Прайс работы и услуги'!D:D,'Прайс работы и услуги'!B:B,B126)</f>
        <v>0</v>
      </c>
      <c r="H126" s="55">
        <f t="shared" si="75"/>
        <v>0</v>
      </c>
      <c r="I126" s="61" t="s">
        <v>129</v>
      </c>
      <c r="J126" s="62"/>
      <c r="K126" s="63"/>
      <c r="L126" s="53">
        <f>SUMIFS('Прайс материалы'!I:I,'Прайс материалы'!A:A,I126)</f>
        <v>0</v>
      </c>
      <c r="M126" s="53">
        <f t="shared" si="76"/>
        <v>0</v>
      </c>
      <c r="N126" s="54">
        <f>SUMIFS('Прайс материалы'!C:C,'Прайс материалы'!A:A,I126)</f>
        <v>0</v>
      </c>
      <c r="O126" s="58">
        <f t="shared" si="77"/>
        <v>0</v>
      </c>
      <c r="Q126" s="22" t="str">
        <f t="shared" si="71"/>
        <v>-</v>
      </c>
      <c r="R126" s="22" t="str">
        <f t="shared" si="72"/>
        <v>-</v>
      </c>
    </row>
    <row r="127">
      <c r="A127" s="49"/>
      <c r="B127" s="67"/>
      <c r="C127" s="68"/>
      <c r="D127" s="69"/>
      <c r="E127" s="53">
        <f>SUMIFS('Прайс работы и услуги'!J:J,'Прайс работы и услуги'!B:B,B127)</f>
        <v>0</v>
      </c>
      <c r="F127" s="53">
        <f t="shared" si="74"/>
        <v>0</v>
      </c>
      <c r="G127" s="54">
        <f>SUMIFS('Прайс работы и услуги'!D:D,'Прайс работы и услуги'!B:B,B127)</f>
        <v>0</v>
      </c>
      <c r="H127" s="55">
        <f t="shared" si="75"/>
        <v>0</v>
      </c>
      <c r="I127" s="61" t="s">
        <v>130</v>
      </c>
      <c r="J127" s="62"/>
      <c r="K127" s="63"/>
      <c r="L127" s="53">
        <f>SUMIFS('Прайс материалы'!I:I,'Прайс материалы'!A:A,I127)</f>
        <v>0</v>
      </c>
      <c r="M127" s="53">
        <f t="shared" si="76"/>
        <v>0</v>
      </c>
      <c r="N127" s="54">
        <f>SUMIFS('Прайс материалы'!C:C,'Прайс материалы'!A:A,I127)</f>
        <v>0</v>
      </c>
      <c r="O127" s="58">
        <f t="shared" si="77"/>
        <v>0</v>
      </c>
      <c r="Q127" s="22" t="str">
        <f t="shared" si="71"/>
        <v>-</v>
      </c>
      <c r="R127" s="22" t="str">
        <f t="shared" si="72"/>
        <v>-</v>
      </c>
    </row>
    <row r="128">
      <c r="A128" s="49"/>
      <c r="B128" s="67"/>
      <c r="C128" s="68"/>
      <c r="D128" s="69"/>
      <c r="E128" s="53">
        <f>SUMIFS('Прайс работы и услуги'!J:J,'Прайс работы и услуги'!B:B,B128)</f>
        <v>0</v>
      </c>
      <c r="F128" s="53">
        <f t="shared" si="74"/>
        <v>0</v>
      </c>
      <c r="G128" s="54">
        <f>SUMIFS('Прайс работы и услуги'!D:D,'Прайс работы и услуги'!B:B,B128)</f>
        <v>0</v>
      </c>
      <c r="H128" s="55">
        <f t="shared" si="75"/>
        <v>0</v>
      </c>
      <c r="I128" s="61"/>
      <c r="J128" s="62"/>
      <c r="K128" s="63"/>
      <c r="L128" s="53">
        <f>SUMIFS('Прайс материалы'!I:I,'Прайс материалы'!A:A,I128)</f>
        <v>0</v>
      </c>
      <c r="M128" s="53">
        <f t="shared" si="76"/>
        <v>0</v>
      </c>
      <c r="N128" s="54">
        <f>SUMIFS('Прайс материалы'!C:C,'Прайс материалы'!A:A,I128)</f>
        <v>0</v>
      </c>
      <c r="O128" s="58">
        <f t="shared" si="77"/>
        <v>0</v>
      </c>
      <c r="Q128" s="22" t="str">
        <f t="shared" si="71"/>
        <v>-</v>
      </c>
      <c r="R128" s="22" t="str">
        <f t="shared" si="72"/>
        <v>-</v>
      </c>
    </row>
    <row r="129">
      <c r="A129" s="49"/>
      <c r="B129" s="67"/>
      <c r="C129" s="68"/>
      <c r="D129" s="69"/>
      <c r="E129" s="53">
        <f>SUMIFS('Прайс работы и услуги'!J:J,'Прайс работы и услуги'!B:B,B129)</f>
        <v>0</v>
      </c>
      <c r="F129" s="53">
        <f t="shared" si="74"/>
        <v>0</v>
      </c>
      <c r="G129" s="54">
        <f>SUMIFS('Прайс работы и услуги'!D:D,'Прайс работы и услуги'!B:B,B129)</f>
        <v>0</v>
      </c>
      <c r="H129" s="55">
        <f t="shared" si="75"/>
        <v>0</v>
      </c>
      <c r="I129" s="61"/>
      <c r="J129" s="62"/>
      <c r="K129" s="63"/>
      <c r="L129" s="53">
        <f>SUMIFS('Прайс материалы'!I:I,'Прайс материалы'!A:A,I129)</f>
        <v>0</v>
      </c>
      <c r="M129" s="53">
        <f t="shared" si="76"/>
        <v>0</v>
      </c>
      <c r="N129" s="54">
        <f>SUMIFS('Прайс материалы'!C:C,'Прайс материалы'!A:A,I129)</f>
        <v>0</v>
      </c>
      <c r="O129" s="58">
        <f t="shared" si="77"/>
        <v>0</v>
      </c>
      <c r="Q129" s="22" t="str">
        <f t="shared" si="71"/>
        <v>-</v>
      </c>
      <c r="R129" s="22" t="str">
        <f t="shared" si="72"/>
        <v>-</v>
      </c>
    </row>
    <row r="130">
      <c r="A130" s="49"/>
      <c r="B130" s="67"/>
      <c r="C130" s="68"/>
      <c r="D130" s="69"/>
      <c r="E130" s="53">
        <f>SUMIFS('Прайс работы и услуги'!J:J,'Прайс работы и услуги'!B:B,B130)</f>
        <v>0</v>
      </c>
      <c r="F130" s="53">
        <f t="shared" si="74"/>
        <v>0</v>
      </c>
      <c r="G130" s="54">
        <f>SUMIFS('Прайс работы и услуги'!D:D,'Прайс работы и услуги'!B:B,B130)</f>
        <v>0</v>
      </c>
      <c r="H130" s="55">
        <f t="shared" si="75"/>
        <v>0</v>
      </c>
      <c r="I130" s="61"/>
      <c r="J130" s="62"/>
      <c r="K130" s="63"/>
      <c r="L130" s="53">
        <f>SUMIFS('Прайс материалы'!I:I,'Прайс материалы'!A:A,I130)</f>
        <v>0</v>
      </c>
      <c r="M130" s="53">
        <f t="shared" si="76"/>
        <v>0</v>
      </c>
      <c r="N130" s="54">
        <f>SUMIFS('Прайс материалы'!C:C,'Прайс материалы'!A:A,I130)</f>
        <v>0</v>
      </c>
      <c r="O130" s="58">
        <f t="shared" si="77"/>
        <v>0</v>
      </c>
      <c r="Q130" s="22" t="str">
        <f t="shared" si="71"/>
        <v>-</v>
      </c>
      <c r="R130" s="22" t="str">
        <f t="shared" si="72"/>
        <v>-</v>
      </c>
    </row>
    <row r="131">
      <c r="A131" s="49"/>
      <c r="B131" s="67"/>
      <c r="C131" s="68"/>
      <c r="D131" s="69"/>
      <c r="E131" s="53">
        <f>SUMIFS('Прайс работы и услуги'!J:J,'Прайс работы и услуги'!B:B,B131)</f>
        <v>0</v>
      </c>
      <c r="F131" s="53">
        <f t="shared" si="74"/>
        <v>0</v>
      </c>
      <c r="G131" s="54">
        <f>SUMIFS('Прайс работы и услуги'!D:D,'Прайс работы и услуги'!B:B,B131)</f>
        <v>0</v>
      </c>
      <c r="H131" s="55">
        <f t="shared" si="75"/>
        <v>0</v>
      </c>
      <c r="I131" s="61"/>
      <c r="J131" s="62"/>
      <c r="K131" s="63"/>
      <c r="L131" s="53">
        <f>SUMIFS('Прайс материалы'!I:I,'Прайс материалы'!A:A,I131)</f>
        <v>0</v>
      </c>
      <c r="M131" s="53">
        <f t="shared" si="76"/>
        <v>0</v>
      </c>
      <c r="N131" s="54">
        <f>SUMIFS('Прайс материалы'!C:C,'Прайс материалы'!A:A,I131)</f>
        <v>0</v>
      </c>
      <c r="O131" s="58">
        <f t="shared" si="77"/>
        <v>0</v>
      </c>
      <c r="Q131" s="22" t="str">
        <f t="shared" si="71"/>
        <v>-</v>
      </c>
      <c r="R131" s="22" t="str">
        <f t="shared" si="72"/>
        <v>-</v>
      </c>
    </row>
    <row r="132">
      <c r="A132" s="49"/>
      <c r="B132" s="67"/>
      <c r="C132" s="68"/>
      <c r="D132" s="69"/>
      <c r="E132" s="53">
        <f>SUMIFS('Прайс работы и услуги'!J:J,'Прайс работы и услуги'!B:B,B132)</f>
        <v>0</v>
      </c>
      <c r="F132" s="53">
        <f t="shared" si="74"/>
        <v>0</v>
      </c>
      <c r="G132" s="54">
        <f>SUMIFS('Прайс работы и услуги'!D:D,'Прайс работы и услуги'!B:B,B132)</f>
        <v>0</v>
      </c>
      <c r="H132" s="55">
        <f t="shared" si="75"/>
        <v>0</v>
      </c>
      <c r="I132" s="61"/>
      <c r="J132" s="62"/>
      <c r="K132" s="63"/>
      <c r="L132" s="53">
        <f>SUMIFS('Прайс материалы'!I:I,'Прайс материалы'!A:A,I132)</f>
        <v>0</v>
      </c>
      <c r="M132" s="53">
        <f t="shared" si="76"/>
        <v>0</v>
      </c>
      <c r="N132" s="54">
        <f>SUMIFS('Прайс материалы'!C:C,'Прайс материалы'!A:A,I132)</f>
        <v>0</v>
      </c>
      <c r="O132" s="58">
        <f t="shared" si="77"/>
        <v>0</v>
      </c>
      <c r="Q132" s="22" t="str">
        <f t="shared" si="71"/>
        <v>-</v>
      </c>
      <c r="R132" s="22" t="str">
        <f t="shared" si="72"/>
        <v>-</v>
      </c>
    </row>
    <row r="133">
      <c r="A133" s="49"/>
      <c r="B133" s="67"/>
      <c r="C133" s="68"/>
      <c r="D133" s="69"/>
      <c r="E133" s="53">
        <f>SUMIFS('Прайс работы и услуги'!J:J,'Прайс работы и услуги'!B:B,B133)</f>
        <v>0</v>
      </c>
      <c r="F133" s="53">
        <f t="shared" si="74"/>
        <v>0</v>
      </c>
      <c r="G133" s="54">
        <f>SUMIFS('Прайс работы и услуги'!D:D,'Прайс работы и услуги'!B:B,B133)</f>
        <v>0</v>
      </c>
      <c r="H133" s="55">
        <f t="shared" si="75"/>
        <v>0</v>
      </c>
      <c r="I133" s="61"/>
      <c r="J133" s="62"/>
      <c r="K133" s="63"/>
      <c r="L133" s="53">
        <f>SUMIFS('Прайс материалы'!I:I,'Прайс материалы'!A:A,I133)</f>
        <v>0</v>
      </c>
      <c r="M133" s="53">
        <f t="shared" si="76"/>
        <v>0</v>
      </c>
      <c r="N133" s="54">
        <f>SUMIFS('Прайс материалы'!C:C,'Прайс материалы'!A:A,I133)</f>
        <v>0</v>
      </c>
      <c r="O133" s="58">
        <f t="shared" si="77"/>
        <v>0</v>
      </c>
      <c r="Q133" s="22" t="str">
        <f t="shared" si="71"/>
        <v>-</v>
      </c>
      <c r="R133" s="22" t="str">
        <f t="shared" si="72"/>
        <v>-</v>
      </c>
    </row>
    <row r="134">
      <c r="A134" s="49"/>
      <c r="B134" s="67"/>
      <c r="C134" s="68"/>
      <c r="D134" s="69"/>
      <c r="E134" s="53">
        <f>SUMIFS('Прайс работы и услуги'!J:J,'Прайс работы и услуги'!B:B,B134)</f>
        <v>0</v>
      </c>
      <c r="F134" s="53">
        <f t="shared" si="74"/>
        <v>0</v>
      </c>
      <c r="G134" s="54">
        <f>SUMIFS('Прайс работы и услуги'!D:D,'Прайс работы и услуги'!B:B,B134)</f>
        <v>0</v>
      </c>
      <c r="H134" s="55">
        <f t="shared" si="75"/>
        <v>0</v>
      </c>
      <c r="I134" s="61"/>
      <c r="J134" s="62"/>
      <c r="K134" s="63"/>
      <c r="L134" s="53">
        <f>SUMIFS('Прайс материалы'!I:I,'Прайс материалы'!A:A,I134)</f>
        <v>0</v>
      </c>
      <c r="M134" s="53">
        <f t="shared" si="76"/>
        <v>0</v>
      </c>
      <c r="N134" s="54">
        <f>SUMIFS('Прайс материалы'!C:C,'Прайс материалы'!A:A,I134)</f>
        <v>0</v>
      </c>
      <c r="O134" s="58">
        <f t="shared" si="77"/>
        <v>0</v>
      </c>
      <c r="Q134" s="22" t="str">
        <f t="shared" si="71"/>
        <v>-</v>
      </c>
      <c r="R134" s="22" t="str">
        <f t="shared" si="72"/>
        <v>-</v>
      </c>
    </row>
    <row r="135">
      <c r="A135" s="49"/>
      <c r="B135" s="67"/>
      <c r="C135" s="68"/>
      <c r="D135" s="69"/>
      <c r="E135" s="53">
        <f>SUMIFS('Прайс работы и услуги'!J:J,'Прайс работы и услуги'!B:B,B135)</f>
        <v>0</v>
      </c>
      <c r="F135" s="53">
        <f t="shared" si="74"/>
        <v>0</v>
      </c>
      <c r="G135" s="54">
        <f>SUMIFS('Прайс работы и услуги'!D:D,'Прайс работы и услуги'!B:B,B135)</f>
        <v>0</v>
      </c>
      <c r="H135" s="55">
        <f t="shared" si="75"/>
        <v>0</v>
      </c>
      <c r="I135" s="61"/>
      <c r="J135" s="62"/>
      <c r="K135" s="63"/>
      <c r="L135" s="53">
        <f>SUMIFS('Прайс материалы'!I:I,'Прайс материалы'!A:A,I135)</f>
        <v>0</v>
      </c>
      <c r="M135" s="53">
        <f t="shared" si="76"/>
        <v>0</v>
      </c>
      <c r="N135" s="54">
        <f>SUMIFS('Прайс материалы'!C:C,'Прайс материалы'!A:A,I135)</f>
        <v>0</v>
      </c>
      <c r="O135" s="58">
        <f t="shared" si="77"/>
        <v>0</v>
      </c>
      <c r="Q135" s="22" t="str">
        <f t="shared" si="71"/>
        <v>-</v>
      </c>
      <c r="R135" s="22" t="str">
        <f t="shared" si="72"/>
        <v>-</v>
      </c>
    </row>
    <row r="136">
      <c r="A136" s="49"/>
      <c r="B136" s="67"/>
      <c r="C136" s="68"/>
      <c r="D136" s="69"/>
      <c r="E136" s="53">
        <f>SUMIFS('Прайс работы и услуги'!J:J,'Прайс работы и услуги'!B:B,B136)</f>
        <v>0</v>
      </c>
      <c r="F136" s="53">
        <f t="shared" si="74"/>
        <v>0</v>
      </c>
      <c r="G136" s="54">
        <f>SUMIFS('Прайс работы и услуги'!D:D,'Прайс работы и услуги'!B:B,B136)</f>
        <v>0</v>
      </c>
      <c r="H136" s="55">
        <f t="shared" si="75"/>
        <v>0</v>
      </c>
      <c r="I136" s="61"/>
      <c r="J136" s="62"/>
      <c r="K136" s="63"/>
      <c r="L136" s="53">
        <f>SUMIFS('Прайс материалы'!I:I,'Прайс материалы'!A:A,I136)</f>
        <v>0</v>
      </c>
      <c r="M136" s="53">
        <f t="shared" si="76"/>
        <v>0</v>
      </c>
      <c r="N136" s="54">
        <f>SUMIFS('Прайс материалы'!C:C,'Прайс материалы'!A:A,I136)</f>
        <v>0</v>
      </c>
      <c r="O136" s="58">
        <f t="shared" si="77"/>
        <v>0</v>
      </c>
      <c r="Q136" s="22" t="str">
        <f t="shared" si="71"/>
        <v>-</v>
      </c>
      <c r="R136" s="22" t="str">
        <f t="shared" si="72"/>
        <v>-</v>
      </c>
    </row>
    <row r="137">
      <c r="A137" s="49"/>
      <c r="B137" s="67"/>
      <c r="C137" s="68"/>
      <c r="D137" s="69"/>
      <c r="E137" s="53">
        <f>SUMIFS('Прайс работы и услуги'!J:J,'Прайс работы и услуги'!B:B,B137)</f>
        <v>0</v>
      </c>
      <c r="F137" s="53">
        <f t="shared" si="74"/>
        <v>0</v>
      </c>
      <c r="G137" s="54">
        <f>SUMIFS('Прайс работы и услуги'!D:D,'Прайс работы и услуги'!B:B,B137)</f>
        <v>0</v>
      </c>
      <c r="H137" s="55">
        <f t="shared" si="75"/>
        <v>0</v>
      </c>
      <c r="I137" s="61"/>
      <c r="J137" s="62"/>
      <c r="K137" s="63"/>
      <c r="L137" s="53">
        <f>SUMIFS('Прайс материалы'!I:I,'Прайс материалы'!A:A,I137)</f>
        <v>0</v>
      </c>
      <c r="M137" s="53">
        <f t="shared" si="76"/>
        <v>0</v>
      </c>
      <c r="N137" s="54">
        <f>SUMIFS('Прайс материалы'!C:C,'Прайс материалы'!A:A,I137)</f>
        <v>0</v>
      </c>
      <c r="O137" s="58">
        <f t="shared" si="77"/>
        <v>0</v>
      </c>
      <c r="Q137" s="22" t="str">
        <f t="shared" si="71"/>
        <v>-</v>
      </c>
      <c r="R137" s="22" t="str">
        <f t="shared" si="72"/>
        <v>-</v>
      </c>
    </row>
    <row r="138">
      <c r="A138" s="49"/>
      <c r="B138" s="67"/>
      <c r="C138" s="68"/>
      <c r="D138" s="69"/>
      <c r="E138" s="53">
        <f>SUMIFS('Прайс работы и услуги'!J:J,'Прайс работы и услуги'!B:B,B138)</f>
        <v>0</v>
      </c>
      <c r="F138" s="53">
        <f t="shared" si="74"/>
        <v>0</v>
      </c>
      <c r="G138" s="54">
        <f>SUMIFS('Прайс работы и услуги'!D:D,'Прайс работы и услуги'!B:B,B138)</f>
        <v>0</v>
      </c>
      <c r="H138" s="55">
        <f t="shared" si="75"/>
        <v>0</v>
      </c>
      <c r="I138" s="61"/>
      <c r="J138" s="62"/>
      <c r="K138" s="63"/>
      <c r="L138" s="53">
        <f>SUMIFS('Прайс материалы'!I:I,'Прайс материалы'!A:A,I138)</f>
        <v>0</v>
      </c>
      <c r="M138" s="53">
        <f t="shared" si="76"/>
        <v>0</v>
      </c>
      <c r="N138" s="54">
        <f>SUMIFS('Прайс материалы'!C:C,'Прайс материалы'!A:A,I138)</f>
        <v>0</v>
      </c>
      <c r="O138" s="58">
        <f t="shared" si="77"/>
        <v>0</v>
      </c>
      <c r="Q138" s="22" t="str">
        <f t="shared" si="71"/>
        <v>-</v>
      </c>
      <c r="R138" s="22" t="str">
        <f t="shared" si="72"/>
        <v>-</v>
      </c>
    </row>
    <row r="139">
      <c r="A139" s="49"/>
      <c r="B139" s="67"/>
      <c r="C139" s="68"/>
      <c r="D139" s="69"/>
      <c r="E139" s="53">
        <f>SUMIFS('Прайс работы и услуги'!J:J,'Прайс работы и услуги'!B:B,B139)</f>
        <v>0</v>
      </c>
      <c r="F139" s="53">
        <f t="shared" si="74"/>
        <v>0</v>
      </c>
      <c r="G139" s="54">
        <f>SUMIFS('Прайс работы и услуги'!D:D,'Прайс работы и услуги'!B:B,B139)</f>
        <v>0</v>
      </c>
      <c r="H139" s="55">
        <f t="shared" si="75"/>
        <v>0</v>
      </c>
      <c r="I139" s="61"/>
      <c r="J139" s="62"/>
      <c r="K139" s="63"/>
      <c r="L139" s="53">
        <f>SUMIFS('Прайс материалы'!I:I,'Прайс материалы'!A:A,I139)</f>
        <v>0</v>
      </c>
      <c r="M139" s="53">
        <f t="shared" si="76"/>
        <v>0</v>
      </c>
      <c r="N139" s="54">
        <f>SUMIFS('Прайс материалы'!C:C,'Прайс материалы'!A:A,I139)</f>
        <v>0</v>
      </c>
      <c r="O139" s="58">
        <f t="shared" si="77"/>
        <v>0</v>
      </c>
      <c r="Q139" s="22" t="str">
        <f t="shared" si="71"/>
        <v>-</v>
      </c>
      <c r="R139" s="22" t="str">
        <f t="shared" si="72"/>
        <v>-</v>
      </c>
    </row>
    <row r="140">
      <c r="A140" s="49"/>
      <c r="B140" s="67"/>
      <c r="C140" s="68"/>
      <c r="D140" s="69"/>
      <c r="E140" s="53">
        <f>SUMIFS('Прайс работы и услуги'!J:J,'Прайс работы и услуги'!B:B,B140)</f>
        <v>0</v>
      </c>
      <c r="F140" s="53">
        <f t="shared" si="74"/>
        <v>0</v>
      </c>
      <c r="G140" s="54">
        <f>SUMIFS('Прайс работы и услуги'!D:D,'Прайс работы и услуги'!B:B,B140)</f>
        <v>0</v>
      </c>
      <c r="H140" s="55">
        <f t="shared" si="75"/>
        <v>0</v>
      </c>
      <c r="I140" s="61"/>
      <c r="J140" s="62"/>
      <c r="K140" s="63"/>
      <c r="L140" s="53">
        <f>SUMIFS('Прайс материалы'!I:I,'Прайс материалы'!A:A,I140)</f>
        <v>0</v>
      </c>
      <c r="M140" s="53">
        <f t="shared" si="76"/>
        <v>0</v>
      </c>
      <c r="N140" s="54">
        <f>SUMIFS('Прайс материалы'!C:C,'Прайс материалы'!A:A,I140)</f>
        <v>0</v>
      </c>
      <c r="O140" s="58">
        <f t="shared" si="77"/>
        <v>0</v>
      </c>
      <c r="Q140" s="22" t="str">
        <f t="shared" si="71"/>
        <v>-</v>
      </c>
      <c r="R140" s="22" t="str">
        <f t="shared" si="72"/>
        <v>-</v>
      </c>
    </row>
    <row r="141">
      <c r="A141" s="49"/>
      <c r="B141" s="67"/>
      <c r="C141" s="68"/>
      <c r="D141" s="69"/>
      <c r="E141" s="53">
        <f>SUMIFS('Прайс работы и услуги'!J:J,'Прайс работы и услуги'!B:B,B141)</f>
        <v>0</v>
      </c>
      <c r="F141" s="53">
        <f t="shared" si="74"/>
        <v>0</v>
      </c>
      <c r="G141" s="54">
        <f>SUMIFS('Прайс работы и услуги'!D:D,'Прайс работы и услуги'!B:B,B141)</f>
        <v>0</v>
      </c>
      <c r="H141" s="55">
        <f t="shared" si="75"/>
        <v>0</v>
      </c>
      <c r="I141" s="61"/>
      <c r="J141" s="62"/>
      <c r="K141" s="63"/>
      <c r="L141" s="53">
        <f>SUMIFS('Прайс материалы'!I:I,'Прайс материалы'!A:A,I141)</f>
        <v>0</v>
      </c>
      <c r="M141" s="53">
        <f t="shared" si="76"/>
        <v>0</v>
      </c>
      <c r="N141" s="54">
        <f>SUMIFS('Прайс материалы'!C:C,'Прайс материалы'!A:A,I141)</f>
        <v>0</v>
      </c>
      <c r="O141" s="58">
        <f t="shared" si="77"/>
        <v>0</v>
      </c>
      <c r="Q141" s="22" t="str">
        <f t="shared" si="71"/>
        <v>-</v>
      </c>
      <c r="R141" s="22" t="str">
        <f t="shared" si="72"/>
        <v>-</v>
      </c>
    </row>
    <row r="142">
      <c r="A142" s="49"/>
      <c r="B142" s="67"/>
      <c r="C142" s="68"/>
      <c r="D142" s="69"/>
      <c r="E142" s="53">
        <f>SUMIFS('Прайс работы и услуги'!J:J,'Прайс работы и услуги'!B:B,B142)</f>
        <v>0</v>
      </c>
      <c r="F142" s="53">
        <f t="shared" si="74"/>
        <v>0</v>
      </c>
      <c r="G142" s="54">
        <f>SUMIFS('Прайс работы и услуги'!D:D,'Прайс работы и услуги'!B:B,B142)</f>
        <v>0</v>
      </c>
      <c r="H142" s="55">
        <f t="shared" si="75"/>
        <v>0</v>
      </c>
      <c r="I142" s="61"/>
      <c r="J142" s="62"/>
      <c r="K142" s="63"/>
      <c r="L142" s="53">
        <f>SUMIFS('Прайс материалы'!I:I,'Прайс материалы'!A:A,I142)</f>
        <v>0</v>
      </c>
      <c r="M142" s="53">
        <f t="shared" si="76"/>
        <v>0</v>
      </c>
      <c r="N142" s="54">
        <f>SUMIFS('Прайс материалы'!C:C,'Прайс материалы'!A:A,I142)</f>
        <v>0</v>
      </c>
      <c r="O142" s="58">
        <f t="shared" si="77"/>
        <v>0</v>
      </c>
      <c r="Q142" s="22" t="str">
        <f t="shared" si="71"/>
        <v>-</v>
      </c>
      <c r="R142" s="22" t="str">
        <f t="shared" si="72"/>
        <v>-</v>
      </c>
    </row>
    <row r="143">
      <c r="A143" s="49"/>
      <c r="B143" s="67"/>
      <c r="C143" s="68"/>
      <c r="D143" s="69"/>
      <c r="E143" s="53">
        <f>SUMIFS('Прайс работы и услуги'!J:J,'Прайс работы и услуги'!B:B,B143)</f>
        <v>0</v>
      </c>
      <c r="F143" s="53">
        <f t="shared" si="74"/>
        <v>0</v>
      </c>
      <c r="G143" s="54">
        <f>SUMIFS('Прайс работы и услуги'!D:D,'Прайс работы и услуги'!B:B,B143)</f>
        <v>0</v>
      </c>
      <c r="H143" s="55">
        <f t="shared" si="75"/>
        <v>0</v>
      </c>
      <c r="I143" s="61"/>
      <c r="J143" s="62"/>
      <c r="K143" s="63"/>
      <c r="L143" s="53">
        <f>SUMIFS('Прайс материалы'!I:I,'Прайс материалы'!A:A,I143)</f>
        <v>0</v>
      </c>
      <c r="M143" s="53">
        <f t="shared" si="76"/>
        <v>0</v>
      </c>
      <c r="N143" s="54">
        <f>SUMIFS('Прайс материалы'!C:C,'Прайс материалы'!A:A,I143)</f>
        <v>0</v>
      </c>
      <c r="O143" s="58">
        <f t="shared" si="77"/>
        <v>0</v>
      </c>
      <c r="Q143" s="22" t="str">
        <f t="shared" si="71"/>
        <v>-</v>
      </c>
      <c r="R143" s="22" t="str">
        <f t="shared" si="72"/>
        <v>-</v>
      </c>
    </row>
    <row r="144">
      <c r="A144" s="49"/>
      <c r="B144" s="67"/>
      <c r="C144" s="68"/>
      <c r="D144" s="69"/>
      <c r="E144" s="53">
        <f>SUMIFS('Прайс работы и услуги'!J:J,'Прайс работы и услуги'!B:B,B144)</f>
        <v>0</v>
      </c>
      <c r="F144" s="53">
        <f t="shared" si="74"/>
        <v>0</v>
      </c>
      <c r="G144" s="54">
        <f>SUMIFS('Прайс работы и услуги'!D:D,'Прайс работы и услуги'!B:B,B144)</f>
        <v>0</v>
      </c>
      <c r="H144" s="55">
        <f t="shared" si="75"/>
        <v>0</v>
      </c>
      <c r="I144" s="61"/>
      <c r="J144" s="62"/>
      <c r="K144" s="63"/>
      <c r="L144" s="53">
        <f>SUMIFS('Прайс материалы'!I:I,'Прайс материалы'!A:A,I144)</f>
        <v>0</v>
      </c>
      <c r="M144" s="53">
        <f t="shared" si="76"/>
        <v>0</v>
      </c>
      <c r="N144" s="54">
        <f>SUMIFS('Прайс материалы'!C:C,'Прайс материалы'!A:A,I144)</f>
        <v>0</v>
      </c>
      <c r="O144" s="58">
        <f t="shared" si="77"/>
        <v>0</v>
      </c>
      <c r="Q144" s="22" t="str">
        <f t="shared" si="71"/>
        <v>-</v>
      </c>
      <c r="R144" s="22" t="str">
        <f t="shared" si="72"/>
        <v>-</v>
      </c>
    </row>
    <row r="145">
      <c r="A145" s="49"/>
      <c r="B145" s="67"/>
      <c r="C145" s="68"/>
      <c r="D145" s="69"/>
      <c r="E145" s="53">
        <f>SUMIFS('Прайс работы и услуги'!J:J,'Прайс работы и услуги'!B:B,B145)</f>
        <v>0</v>
      </c>
      <c r="F145" s="53">
        <f t="shared" si="74"/>
        <v>0</v>
      </c>
      <c r="G145" s="54">
        <f>SUMIFS('Прайс работы и услуги'!D:D,'Прайс работы и услуги'!B:B,B145)</f>
        <v>0</v>
      </c>
      <c r="H145" s="55">
        <f t="shared" si="75"/>
        <v>0</v>
      </c>
      <c r="I145" s="61"/>
      <c r="J145" s="62"/>
      <c r="K145" s="63"/>
      <c r="L145" s="53">
        <f>SUMIFS('Прайс материалы'!I:I,'Прайс материалы'!A:A,I145)</f>
        <v>0</v>
      </c>
      <c r="M145" s="53">
        <f t="shared" si="76"/>
        <v>0</v>
      </c>
      <c r="N145" s="54">
        <f>SUMIFS('Прайс материалы'!C:C,'Прайс материалы'!A:A,I145)</f>
        <v>0</v>
      </c>
      <c r="O145" s="58">
        <f t="shared" si="77"/>
        <v>0</v>
      </c>
      <c r="Q145" s="22" t="str">
        <f t="shared" si="71"/>
        <v>-</v>
      </c>
      <c r="R145" s="22" t="str">
        <f t="shared" si="72"/>
        <v>-</v>
      </c>
    </row>
    <row r="146">
      <c r="A146" s="49"/>
      <c r="B146" s="67"/>
      <c r="C146" s="68"/>
      <c r="D146" s="69"/>
      <c r="E146" s="53">
        <f>SUMIFS('Прайс работы и услуги'!J:J,'Прайс работы и услуги'!B:B,B146)</f>
        <v>0</v>
      </c>
      <c r="F146" s="53">
        <f t="shared" si="74"/>
        <v>0</v>
      </c>
      <c r="G146" s="54">
        <f>SUMIFS('Прайс работы и услуги'!D:D,'Прайс работы и услуги'!B:B,B146)</f>
        <v>0</v>
      </c>
      <c r="H146" s="55">
        <f t="shared" si="75"/>
        <v>0</v>
      </c>
      <c r="I146" s="61"/>
      <c r="J146" s="62"/>
      <c r="K146" s="63"/>
      <c r="L146" s="53">
        <f>SUMIFS('Прайс материалы'!I:I,'Прайс материалы'!A:A,I146)</f>
        <v>0</v>
      </c>
      <c r="M146" s="53">
        <f t="shared" si="76"/>
        <v>0</v>
      </c>
      <c r="N146" s="54">
        <f>SUMIFS('Прайс материалы'!C:C,'Прайс материалы'!A:A,I146)</f>
        <v>0</v>
      </c>
      <c r="O146" s="58">
        <f t="shared" si="77"/>
        <v>0</v>
      </c>
      <c r="Q146" s="22" t="str">
        <f t="shared" si="71"/>
        <v>-</v>
      </c>
      <c r="R146" s="22" t="str">
        <f t="shared" si="72"/>
        <v>-</v>
      </c>
    </row>
    <row r="147">
      <c r="A147" s="49"/>
      <c r="B147" s="67"/>
      <c r="C147" s="68"/>
      <c r="D147" s="69"/>
      <c r="E147" s="53">
        <f>SUMIFS('Прайс работы и услуги'!J:J,'Прайс работы и услуги'!B:B,B147)</f>
        <v>0</v>
      </c>
      <c r="F147" s="53">
        <f t="shared" si="74"/>
        <v>0</v>
      </c>
      <c r="G147" s="54">
        <f>SUMIFS('Прайс работы и услуги'!D:D,'Прайс работы и услуги'!B:B,B147)</f>
        <v>0</v>
      </c>
      <c r="H147" s="55">
        <f t="shared" si="75"/>
        <v>0</v>
      </c>
      <c r="I147" s="61"/>
      <c r="J147" s="62"/>
      <c r="K147" s="63"/>
      <c r="L147" s="53">
        <f>SUMIFS('Прайс материалы'!I:I,'Прайс материалы'!A:A,I147)</f>
        <v>0</v>
      </c>
      <c r="M147" s="53">
        <f t="shared" si="76"/>
        <v>0</v>
      </c>
      <c r="N147" s="54">
        <f>SUMIFS('Прайс материалы'!C:C,'Прайс материалы'!A:A,I147)</f>
        <v>0</v>
      </c>
      <c r="O147" s="58">
        <f t="shared" si="77"/>
        <v>0</v>
      </c>
      <c r="Q147" s="22" t="str">
        <f t="shared" si="71"/>
        <v>-</v>
      </c>
      <c r="R147" s="22" t="str">
        <f t="shared" si="72"/>
        <v>-</v>
      </c>
    </row>
    <row r="148">
      <c r="A148" s="49"/>
      <c r="B148" s="67"/>
      <c r="C148" s="68"/>
      <c r="D148" s="69"/>
      <c r="E148" s="53">
        <f>SUMIFS('Прайс работы и услуги'!J:J,'Прайс работы и услуги'!B:B,B148)</f>
        <v>0</v>
      </c>
      <c r="F148" s="53">
        <f t="shared" si="74"/>
        <v>0</v>
      </c>
      <c r="G148" s="54">
        <f>SUMIFS('Прайс работы и услуги'!D:D,'Прайс работы и услуги'!B:B,B148)</f>
        <v>0</v>
      </c>
      <c r="H148" s="55">
        <f t="shared" si="75"/>
        <v>0</v>
      </c>
      <c r="I148" s="61"/>
      <c r="J148" s="62"/>
      <c r="K148" s="63"/>
      <c r="L148" s="53">
        <f>SUMIFS('Прайс материалы'!I:I,'Прайс материалы'!A:A,I148)</f>
        <v>0</v>
      </c>
      <c r="M148" s="53">
        <f t="shared" si="76"/>
        <v>0</v>
      </c>
      <c r="N148" s="54">
        <f>SUMIFS('Прайс материалы'!C:C,'Прайс материалы'!A:A,I148)</f>
        <v>0</v>
      </c>
      <c r="O148" s="58">
        <f t="shared" si="77"/>
        <v>0</v>
      </c>
      <c r="Q148" s="22" t="str">
        <f t="shared" si="71"/>
        <v>-</v>
      </c>
      <c r="R148" s="22" t="str">
        <f t="shared" si="72"/>
        <v>-</v>
      </c>
    </row>
    <row r="149">
      <c r="A149" s="49"/>
      <c r="B149" s="67"/>
      <c r="C149" s="68"/>
      <c r="D149" s="69"/>
      <c r="E149" s="53">
        <f>SUMIFS('Прайс работы и услуги'!J:J,'Прайс работы и услуги'!B:B,B149)</f>
        <v>0</v>
      </c>
      <c r="F149" s="53">
        <f t="shared" si="74"/>
        <v>0</v>
      </c>
      <c r="G149" s="54">
        <f>SUMIFS('Прайс работы и услуги'!D:D,'Прайс работы и услуги'!B:B,B149)</f>
        <v>0</v>
      </c>
      <c r="H149" s="55">
        <f t="shared" si="75"/>
        <v>0</v>
      </c>
      <c r="I149" s="61"/>
      <c r="J149" s="62"/>
      <c r="K149" s="63"/>
      <c r="L149" s="53">
        <f>SUMIFS('Прайс материалы'!I:I,'Прайс материалы'!A:A,I149)</f>
        <v>0</v>
      </c>
      <c r="M149" s="53">
        <f t="shared" si="76"/>
        <v>0</v>
      </c>
      <c r="N149" s="54">
        <f>SUMIFS('Прайс материалы'!C:C,'Прайс материалы'!A:A,I149)</f>
        <v>0</v>
      </c>
      <c r="O149" s="58">
        <f t="shared" si="77"/>
        <v>0</v>
      </c>
      <c r="Q149" s="22" t="str">
        <f t="shared" si="71"/>
        <v>-</v>
      </c>
      <c r="R149" s="22" t="str">
        <f t="shared" si="72"/>
        <v>-</v>
      </c>
    </row>
    <row r="150">
      <c r="A150" s="49"/>
      <c r="B150" s="61"/>
      <c r="C150" s="62"/>
      <c r="D150" s="63"/>
      <c r="E150" s="53">
        <f>SUMIFS('Прайс работы и услуги'!J:J,'Прайс работы и услуги'!B:B,B150)</f>
        <v>0</v>
      </c>
      <c r="F150" s="53">
        <f t="shared" si="74"/>
        <v>0</v>
      </c>
      <c r="G150" s="54">
        <f>SUMIFS('Прайс работы и услуги'!D:D,'Прайс работы и услуги'!B:B,B150)</f>
        <v>0</v>
      </c>
      <c r="H150" s="55">
        <f t="shared" si="75"/>
        <v>0</v>
      </c>
      <c r="I150" s="61"/>
      <c r="J150" s="62"/>
      <c r="K150" s="63"/>
      <c r="L150" s="53">
        <f>SUMIFS('Прайс материалы'!I:I,'Прайс материалы'!A:A,I150)</f>
        <v>0</v>
      </c>
      <c r="M150" s="53">
        <f t="shared" si="76"/>
        <v>0</v>
      </c>
      <c r="N150" s="54">
        <f>SUMIFS('Прайс материалы'!C:C,'Прайс материалы'!A:A,I150)</f>
        <v>0</v>
      </c>
      <c r="O150" s="58">
        <f t="shared" si="77"/>
        <v>0</v>
      </c>
      <c r="Q150" s="22" t="str">
        <f t="shared" si="71"/>
        <v>-</v>
      </c>
      <c r="R150" s="22" t="str">
        <f t="shared" si="72"/>
        <v>-</v>
      </c>
    </row>
    <row r="151">
      <c r="A151" s="49"/>
      <c r="B151" s="59"/>
      <c r="C151" s="60"/>
      <c r="D151" s="52"/>
      <c r="E151" s="53">
        <f>SUMIFS('Прайс работы и услуги'!J:J,'Прайс работы и услуги'!B:B,B151)</f>
        <v>0</v>
      </c>
      <c r="F151" s="53">
        <f t="shared" si="74"/>
        <v>0</v>
      </c>
      <c r="G151" s="54">
        <f>SUMIFS('Прайс работы и услуги'!D:D,'Прайс работы и услуги'!B:B,B151)</f>
        <v>0</v>
      </c>
      <c r="H151" s="55">
        <f t="shared" si="75"/>
        <v>0</v>
      </c>
      <c r="I151" s="159"/>
      <c r="J151" s="160"/>
      <c r="K151" s="161"/>
      <c r="L151" s="53">
        <f>SUMIFS('Прайс материалы'!I:I,'Прайс материалы'!A:A,I151)</f>
        <v>0</v>
      </c>
      <c r="M151" s="53">
        <f t="shared" si="76"/>
        <v>0</v>
      </c>
      <c r="N151" s="54">
        <f>SUMIFS('Прайс материалы'!C:C,'Прайс материалы'!A:A,I151)</f>
        <v>0</v>
      </c>
      <c r="O151" s="58">
        <f t="shared" si="77"/>
        <v>0</v>
      </c>
      <c r="Q151" s="22" t="str">
        <f t="shared" si="71"/>
        <v>-</v>
      </c>
      <c r="R151" s="22" t="str">
        <f t="shared" si="72"/>
        <v>-</v>
      </c>
    </row>
    <row r="152">
      <c r="A152" s="49"/>
      <c r="B152" s="162"/>
      <c r="C152" s="163"/>
      <c r="D152" s="164"/>
      <c r="E152" s="53">
        <f>SUMIFS('Прайс работы и услуги'!J:J,'Прайс работы и услуги'!B:B,B152)</f>
        <v>0</v>
      </c>
      <c r="F152" s="53">
        <f t="shared" si="74"/>
        <v>0</v>
      </c>
      <c r="G152" s="54">
        <f>SUMIFS('Прайс работы и услуги'!D:D,'Прайс работы и услуги'!B:B,B152)</f>
        <v>0</v>
      </c>
      <c r="H152" s="55">
        <f t="shared" si="75"/>
        <v>0</v>
      </c>
      <c r="I152" s="56"/>
      <c r="J152" s="80"/>
      <c r="K152" s="81"/>
      <c r="L152" s="53">
        <f>SUMIFS('Прайс материалы'!I:I,'Прайс материалы'!A:A,I152)</f>
        <v>0</v>
      </c>
      <c r="M152" s="53">
        <f t="shared" si="76"/>
        <v>0</v>
      </c>
      <c r="N152" s="54">
        <f>SUMIFS('Прайс материалы'!C:C,'Прайс материалы'!A:A,I152)</f>
        <v>0</v>
      </c>
      <c r="O152" s="58">
        <f t="shared" si="77"/>
        <v>0</v>
      </c>
      <c r="Q152" s="22" t="str">
        <f t="shared" si="71"/>
        <v>-</v>
      </c>
      <c r="R152" s="22" t="str">
        <f t="shared" si="72"/>
        <v>-</v>
      </c>
    </row>
    <row r="153">
      <c r="A153" s="49"/>
      <c r="B153" s="162"/>
      <c r="C153" s="163"/>
      <c r="D153" s="164"/>
      <c r="E153" s="53">
        <f>SUMIFS('Прайс работы и услуги'!J:J,'Прайс работы и услуги'!B:B,B153)</f>
        <v>0</v>
      </c>
      <c r="F153" s="53">
        <f t="shared" si="74"/>
        <v>0</v>
      </c>
      <c r="G153" s="54">
        <f>SUMIFS('Прайс работы и услуги'!D:D,'Прайс работы и услуги'!B:B,B153)</f>
        <v>0</v>
      </c>
      <c r="H153" s="55">
        <f t="shared" si="75"/>
        <v>0</v>
      </c>
      <c r="I153" s="56"/>
      <c r="J153" s="80"/>
      <c r="K153" s="81"/>
      <c r="L153" s="53">
        <f>SUMIFS('Прайс материалы'!I:I,'Прайс материалы'!A:A,I153)</f>
        <v>0</v>
      </c>
      <c r="M153" s="53">
        <f t="shared" si="76"/>
        <v>0</v>
      </c>
      <c r="N153" s="54">
        <f>SUMIFS('Прайс материалы'!C:C,'Прайс материалы'!A:A,I153)</f>
        <v>0</v>
      </c>
      <c r="O153" s="58">
        <f t="shared" si="77"/>
        <v>0</v>
      </c>
      <c r="Q153" s="22" t="str">
        <f t="shared" si="71"/>
        <v>-</v>
      </c>
      <c r="R153" s="22" t="str">
        <f t="shared" si="72"/>
        <v>-</v>
      </c>
    </row>
    <row r="154">
      <c r="A154" s="49"/>
      <c r="B154" s="162"/>
      <c r="C154" s="163"/>
      <c r="D154" s="164"/>
      <c r="E154" s="53">
        <f>SUMIFS('Прайс работы и услуги'!J:J,'Прайс работы и услуги'!B:B,B154)</f>
        <v>0</v>
      </c>
      <c r="F154" s="53">
        <f t="shared" si="74"/>
        <v>0</v>
      </c>
      <c r="G154" s="54">
        <f>SUMIFS('Прайс работы и услуги'!D:D,'Прайс работы и услуги'!B:B,B154)</f>
        <v>0</v>
      </c>
      <c r="H154" s="55">
        <f t="shared" si="75"/>
        <v>0</v>
      </c>
      <c r="I154" s="56"/>
      <c r="J154" s="80"/>
      <c r="K154" s="81"/>
      <c r="L154" s="53">
        <f>SUMIFS('Прайс материалы'!I:I,'Прайс материалы'!A:A,I154)</f>
        <v>0</v>
      </c>
      <c r="M154" s="53">
        <f t="shared" si="76"/>
        <v>0</v>
      </c>
      <c r="N154" s="54">
        <f>SUMIFS('Прайс материалы'!C:C,'Прайс материалы'!A:A,I154)</f>
        <v>0</v>
      </c>
      <c r="O154" s="58">
        <f t="shared" si="77"/>
        <v>0</v>
      </c>
      <c r="Q154" s="22" t="str">
        <f t="shared" si="71"/>
        <v>-</v>
      </c>
      <c r="R154" s="22" t="str">
        <f t="shared" si="72"/>
        <v>-</v>
      </c>
    </row>
    <row r="155">
      <c r="A155" s="49"/>
      <c r="B155" s="162"/>
      <c r="C155" s="163"/>
      <c r="D155" s="164"/>
      <c r="E155" s="53">
        <f>SUMIFS('Прайс работы и услуги'!J:J,'Прайс работы и услуги'!B:B,B155)</f>
        <v>0</v>
      </c>
      <c r="F155" s="53">
        <f t="shared" si="74"/>
        <v>0</v>
      </c>
      <c r="G155" s="54">
        <f>SUMIFS('Прайс работы и услуги'!D:D,'Прайс работы и услуги'!B:B,B155)</f>
        <v>0</v>
      </c>
      <c r="H155" s="55">
        <f t="shared" si="75"/>
        <v>0</v>
      </c>
      <c r="I155" s="165"/>
      <c r="J155" s="80"/>
      <c r="K155" s="81"/>
      <c r="L155" s="53">
        <f>SUMIFS('Прайс материалы'!I:I,'Прайс материалы'!A:A,I155)</f>
        <v>0</v>
      </c>
      <c r="M155" s="53">
        <f t="shared" si="76"/>
        <v>0</v>
      </c>
      <c r="N155" s="54">
        <f>SUMIFS('Прайс материалы'!C:C,'Прайс материалы'!A:A,I155)</f>
        <v>0</v>
      </c>
      <c r="O155" s="58">
        <f t="shared" si="77"/>
        <v>0</v>
      </c>
      <c r="Q155" s="22" t="str">
        <f t="shared" si="71"/>
        <v>-</v>
      </c>
      <c r="R155" s="22" t="str">
        <f t="shared" si="72"/>
        <v>-</v>
      </c>
    </row>
    <row r="156">
      <c r="A156" s="49"/>
      <c r="B156" s="166"/>
      <c r="C156" s="167"/>
      <c r="D156" s="168"/>
      <c r="E156" s="53">
        <f>SUMIFS('Прайс работы и услуги'!J:J,'Прайс работы и услуги'!B:B,B156)</f>
        <v>0</v>
      </c>
      <c r="F156" s="53">
        <f t="shared" si="74"/>
        <v>0</v>
      </c>
      <c r="G156" s="54">
        <f>SUMIFS('Прайс работы и услуги'!D:D,'Прайс работы и услуги'!B:B,B156)</f>
        <v>0</v>
      </c>
      <c r="H156" s="55">
        <f t="shared" si="75"/>
        <v>0</v>
      </c>
      <c r="I156" s="165"/>
      <c r="J156" s="80"/>
      <c r="K156" s="81"/>
      <c r="L156" s="53">
        <f>SUMIFS('Прайс материалы'!I:I,'Прайс материалы'!A:A,I156)</f>
        <v>0</v>
      </c>
      <c r="M156" s="53">
        <f t="shared" si="76"/>
        <v>0</v>
      </c>
      <c r="N156" s="54">
        <f>SUMIFS('Прайс материалы'!C:C,'Прайс материалы'!A:A,I156)</f>
        <v>0</v>
      </c>
      <c r="O156" s="58">
        <f t="shared" si="77"/>
        <v>0</v>
      </c>
      <c r="Q156" s="22" t="str">
        <f t="shared" si="71"/>
        <v>-</v>
      </c>
      <c r="R156" s="22" t="str">
        <f t="shared" si="72"/>
        <v>-</v>
      </c>
    </row>
    <row r="157">
      <c r="A157" s="49"/>
      <c r="B157" s="61"/>
      <c r="C157" s="62"/>
      <c r="D157" s="63"/>
      <c r="E157" s="53">
        <f>SUMIFS('Прайс работы и услуги'!J:J,'Прайс работы и услуги'!B:B,B157)</f>
        <v>0</v>
      </c>
      <c r="F157" s="53">
        <f t="shared" si="74"/>
        <v>0</v>
      </c>
      <c r="G157" s="54">
        <f>SUMIFS('Прайс работы и услуги'!D:D,'Прайс работы и услуги'!B:B,B157)</f>
        <v>0</v>
      </c>
      <c r="H157" s="55">
        <f t="shared" si="75"/>
        <v>0</v>
      </c>
      <c r="I157" s="169"/>
      <c r="J157" s="170"/>
      <c r="K157" s="171"/>
      <c r="L157" s="53">
        <f>SUMIFS('Прайс материалы'!I:I,'Прайс материалы'!A:A,I157)</f>
        <v>0</v>
      </c>
      <c r="M157" s="53">
        <f t="shared" si="76"/>
        <v>0</v>
      </c>
      <c r="N157" s="54">
        <f>SUMIFS('Прайс материалы'!C:C,'Прайс материалы'!A:A,I157)</f>
        <v>0</v>
      </c>
      <c r="O157" s="58">
        <f t="shared" si="77"/>
        <v>0</v>
      </c>
      <c r="Q157" s="22" t="str">
        <f t="shared" si="71"/>
        <v>-</v>
      </c>
      <c r="R157" s="22" t="str">
        <f t="shared" si="72"/>
        <v>-</v>
      </c>
    </row>
    <row r="158">
      <c r="A158" s="49"/>
      <c r="B158" s="61"/>
      <c r="C158" s="112"/>
      <c r="D158" s="113"/>
      <c r="E158" s="53">
        <f>SUMIFS('Прайс работы и услуги'!J:J,'Прайс работы и услуги'!B:B,B158)</f>
        <v>0</v>
      </c>
      <c r="F158" s="53">
        <f t="shared" si="74"/>
        <v>0</v>
      </c>
      <c r="G158" s="54">
        <f>SUMIFS('Прайс работы и услуги'!D:D,'Прайс работы и услуги'!B:B,B158)</f>
        <v>0</v>
      </c>
      <c r="H158" s="55">
        <f t="shared" si="75"/>
        <v>0</v>
      </c>
      <c r="I158" s="82"/>
      <c r="J158" s="160"/>
      <c r="K158" s="161"/>
      <c r="L158" s="53">
        <f>SUMIFS('Прайс материалы'!I:I,'Прайс материалы'!A:A,I158)</f>
        <v>0</v>
      </c>
      <c r="M158" s="53">
        <f t="shared" si="76"/>
        <v>0</v>
      </c>
      <c r="N158" s="54">
        <f>SUMIFS('Прайс материалы'!C:C,'Прайс материалы'!A:A,I158)</f>
        <v>0</v>
      </c>
      <c r="O158" s="58">
        <f t="shared" si="77"/>
        <v>0</v>
      </c>
      <c r="Q158" s="22" t="str">
        <f t="shared" si="71"/>
        <v>-</v>
      </c>
      <c r="R158" s="22" t="str">
        <f t="shared" si="72"/>
        <v>-</v>
      </c>
    </row>
    <row r="159">
      <c r="A159" s="49"/>
      <c r="B159" s="67"/>
      <c r="C159" s="68"/>
      <c r="D159" s="69"/>
      <c r="E159" s="53">
        <f>SUMIFS('Прайс работы и услуги'!J:J,'Прайс работы и услуги'!B:B,B159)</f>
        <v>0</v>
      </c>
      <c r="F159" s="53">
        <f t="shared" si="74"/>
        <v>0</v>
      </c>
      <c r="G159" s="54">
        <f>SUMIFS('Прайс работы и услуги'!D:D,'Прайс работы и услуги'!B:B,B159)</f>
        <v>0</v>
      </c>
      <c r="H159" s="55">
        <f t="shared" si="75"/>
        <v>0</v>
      </c>
      <c r="I159" s="61"/>
      <c r="J159" s="62"/>
      <c r="K159" s="63"/>
      <c r="L159" s="53">
        <f>SUMIFS('Прайс материалы'!I:I,'Прайс материалы'!A:A,I159)</f>
        <v>0</v>
      </c>
      <c r="M159" s="53">
        <f t="shared" si="76"/>
        <v>0</v>
      </c>
      <c r="N159" s="54">
        <f>SUMIFS('Прайс материалы'!C:C,'Прайс материалы'!A:A,I159)</f>
        <v>0</v>
      </c>
      <c r="O159" s="58">
        <f t="shared" si="77"/>
        <v>0</v>
      </c>
      <c r="Q159" s="22" t="str">
        <f t="shared" si="71"/>
        <v>-</v>
      </c>
      <c r="R159" s="22" t="str">
        <f t="shared" si="72"/>
        <v>-</v>
      </c>
    </row>
    <row r="160">
      <c r="A160" s="49"/>
      <c r="B160" s="67"/>
      <c r="C160" s="68"/>
      <c r="D160" s="69"/>
      <c r="E160" s="53">
        <f>SUMIFS('Прайс работы и услуги'!J:J,'Прайс работы и услуги'!B:B,B160)</f>
        <v>0</v>
      </c>
      <c r="F160" s="53">
        <f t="shared" si="74"/>
        <v>0</v>
      </c>
      <c r="G160" s="54">
        <f>SUMIFS('Прайс работы и услуги'!D:D,'Прайс работы и услуги'!B:B,B160)</f>
        <v>0</v>
      </c>
      <c r="H160" s="55">
        <f t="shared" si="75"/>
        <v>0</v>
      </c>
      <c r="I160" s="61"/>
      <c r="J160" s="62"/>
      <c r="K160" s="63"/>
      <c r="L160" s="53">
        <f>SUMIFS('Прайс материалы'!I:I,'Прайс материалы'!A:A,I160)</f>
        <v>0</v>
      </c>
      <c r="M160" s="53">
        <f t="shared" si="76"/>
        <v>0</v>
      </c>
      <c r="N160" s="54">
        <f>SUMIFS('Прайс материалы'!C:C,'Прайс материалы'!A:A,I160)</f>
        <v>0</v>
      </c>
      <c r="O160" s="58">
        <f t="shared" si="77"/>
        <v>0</v>
      </c>
      <c r="Q160" s="22" t="str">
        <f t="shared" si="71"/>
        <v>-</v>
      </c>
      <c r="R160" s="22" t="str">
        <f t="shared" si="72"/>
        <v>-</v>
      </c>
    </row>
    <row r="161">
      <c r="A161" s="49"/>
      <c r="B161" s="67"/>
      <c r="C161" s="68"/>
      <c r="D161" s="69"/>
      <c r="E161" s="53">
        <f>SUMIFS('Прайс работы и услуги'!J:J,'Прайс работы и услуги'!B:B,B161)</f>
        <v>0</v>
      </c>
      <c r="F161" s="53">
        <f t="shared" si="74"/>
        <v>0</v>
      </c>
      <c r="G161" s="54">
        <f>SUMIFS('Прайс работы и услуги'!D:D,'Прайс работы и услуги'!B:B,B161)</f>
        <v>0</v>
      </c>
      <c r="H161" s="55">
        <f t="shared" si="75"/>
        <v>0</v>
      </c>
      <c r="I161" s="61"/>
      <c r="J161" s="62"/>
      <c r="K161" s="63"/>
      <c r="L161" s="53">
        <f>SUMIFS('Прайс материалы'!I:I,'Прайс материалы'!A:A,I161)</f>
        <v>0</v>
      </c>
      <c r="M161" s="53">
        <f t="shared" si="76"/>
        <v>0</v>
      </c>
      <c r="N161" s="54">
        <f>SUMIFS('Прайс материалы'!C:C,'Прайс материалы'!A:A,I161)</f>
        <v>0</v>
      </c>
      <c r="O161" s="58">
        <f t="shared" si="77"/>
        <v>0</v>
      </c>
      <c r="Q161" s="22" t="str">
        <f t="shared" si="71"/>
        <v>-</v>
      </c>
      <c r="R161" s="22" t="str">
        <f t="shared" si="72"/>
        <v>-</v>
      </c>
    </row>
    <row r="162">
      <c r="A162" s="49"/>
      <c r="B162" s="67"/>
      <c r="C162" s="68"/>
      <c r="D162" s="69"/>
      <c r="E162" s="53">
        <f>SUMIFS('Прайс работы и услуги'!J:J,'Прайс работы и услуги'!B:B,B162)</f>
        <v>0</v>
      </c>
      <c r="F162" s="53">
        <f t="shared" si="74"/>
        <v>0</v>
      </c>
      <c r="G162" s="54">
        <f>SUMIFS('Прайс работы и услуги'!D:D,'Прайс работы и услуги'!B:B,B162)</f>
        <v>0</v>
      </c>
      <c r="H162" s="55">
        <f t="shared" si="75"/>
        <v>0</v>
      </c>
      <c r="I162" s="61"/>
      <c r="J162" s="62"/>
      <c r="K162" s="63"/>
      <c r="L162" s="53">
        <f>SUMIFS('Прайс материалы'!I:I,'Прайс материалы'!A:A,I162)</f>
        <v>0</v>
      </c>
      <c r="M162" s="53">
        <f t="shared" si="76"/>
        <v>0</v>
      </c>
      <c r="N162" s="54">
        <f>SUMIFS('Прайс материалы'!C:C,'Прайс материалы'!A:A,I162)</f>
        <v>0</v>
      </c>
      <c r="O162" s="58">
        <f t="shared" si="77"/>
        <v>0</v>
      </c>
      <c r="Q162" s="22" t="str">
        <f t="shared" si="71"/>
        <v>-</v>
      </c>
      <c r="R162" s="22" t="str">
        <f t="shared" si="72"/>
        <v>-</v>
      </c>
    </row>
    <row r="163">
      <c r="A163" s="49"/>
      <c r="B163" s="67"/>
      <c r="C163" s="68"/>
      <c r="D163" s="69"/>
      <c r="E163" s="53">
        <f>SUMIFS('Прайс работы и услуги'!J:J,'Прайс работы и услуги'!B:B,B163)</f>
        <v>0</v>
      </c>
      <c r="F163" s="53">
        <f t="shared" si="74"/>
        <v>0</v>
      </c>
      <c r="G163" s="54">
        <f>SUMIFS('Прайс работы и услуги'!D:D,'Прайс работы и услуги'!B:B,B163)</f>
        <v>0</v>
      </c>
      <c r="H163" s="55">
        <f t="shared" si="75"/>
        <v>0</v>
      </c>
      <c r="I163" s="61"/>
      <c r="J163" s="62"/>
      <c r="K163" s="63"/>
      <c r="L163" s="53">
        <f>SUMIFS('Прайс материалы'!I:I,'Прайс материалы'!A:A,I163)</f>
        <v>0</v>
      </c>
      <c r="M163" s="53">
        <f t="shared" si="76"/>
        <v>0</v>
      </c>
      <c r="N163" s="54">
        <f>SUMIFS('Прайс материалы'!C:C,'Прайс материалы'!A:A,I163)</f>
        <v>0</v>
      </c>
      <c r="O163" s="58">
        <f t="shared" si="77"/>
        <v>0</v>
      </c>
      <c r="Q163" s="22" t="str">
        <f t="shared" si="71"/>
        <v>-</v>
      </c>
      <c r="R163" s="22" t="str">
        <f t="shared" si="72"/>
        <v>-</v>
      </c>
    </row>
    <row r="164">
      <c r="A164" s="49"/>
      <c r="B164" s="67"/>
      <c r="C164" s="68"/>
      <c r="D164" s="69"/>
      <c r="E164" s="53">
        <f>SUMIFS('Прайс работы и услуги'!J:J,'Прайс работы и услуги'!B:B,B164)</f>
        <v>0</v>
      </c>
      <c r="F164" s="53">
        <f t="shared" si="74"/>
        <v>0</v>
      </c>
      <c r="G164" s="54">
        <f>SUMIFS('Прайс работы и услуги'!D:D,'Прайс работы и услуги'!B:B,B164)</f>
        <v>0</v>
      </c>
      <c r="H164" s="55">
        <f t="shared" si="75"/>
        <v>0</v>
      </c>
      <c r="I164" s="61"/>
      <c r="J164" s="62"/>
      <c r="K164" s="63"/>
      <c r="L164" s="53">
        <f>SUMIFS('Прайс материалы'!I:I,'Прайс материалы'!A:A,I164)</f>
        <v>0</v>
      </c>
      <c r="M164" s="53">
        <f t="shared" si="76"/>
        <v>0</v>
      </c>
      <c r="N164" s="54">
        <f>SUMIFS('Прайс материалы'!C:C,'Прайс материалы'!A:A,I164)</f>
        <v>0</v>
      </c>
      <c r="O164" s="58">
        <f t="shared" si="77"/>
        <v>0</v>
      </c>
      <c r="Q164" s="22" t="str">
        <f t="shared" si="71"/>
        <v>-</v>
      </c>
      <c r="R164" s="22" t="str">
        <f t="shared" si="72"/>
        <v>-</v>
      </c>
    </row>
    <row r="165">
      <c r="A165" s="49"/>
      <c r="B165" s="67"/>
      <c r="C165" s="68"/>
      <c r="D165" s="69"/>
      <c r="E165" s="53">
        <f>SUMIFS('Прайс работы и услуги'!J:J,'Прайс работы и услуги'!B:B,B165)</f>
        <v>0</v>
      </c>
      <c r="F165" s="53">
        <f t="shared" si="74"/>
        <v>0</v>
      </c>
      <c r="G165" s="54">
        <f>SUMIFS('Прайс работы и услуги'!D:D,'Прайс работы и услуги'!B:B,B165)</f>
        <v>0</v>
      </c>
      <c r="H165" s="55">
        <f t="shared" si="75"/>
        <v>0</v>
      </c>
      <c r="I165" s="61"/>
      <c r="J165" s="62"/>
      <c r="K165" s="63"/>
      <c r="L165" s="53">
        <f>SUMIFS('Прайс материалы'!I:I,'Прайс материалы'!A:A,I165)</f>
        <v>0</v>
      </c>
      <c r="M165" s="53">
        <f t="shared" si="76"/>
        <v>0</v>
      </c>
      <c r="N165" s="54">
        <f>SUMIFS('Прайс материалы'!C:C,'Прайс материалы'!A:A,I165)</f>
        <v>0</v>
      </c>
      <c r="O165" s="58">
        <f t="shared" si="77"/>
        <v>0</v>
      </c>
      <c r="Q165" s="22" t="str">
        <f t="shared" si="71"/>
        <v>-</v>
      </c>
      <c r="R165" s="22" t="str">
        <f t="shared" si="72"/>
        <v>-</v>
      </c>
    </row>
    <row r="166">
      <c r="A166" s="49"/>
      <c r="B166" s="67"/>
      <c r="C166" s="68"/>
      <c r="D166" s="69"/>
      <c r="E166" s="53">
        <f>SUMIFS('Прайс работы и услуги'!J:J,'Прайс работы и услуги'!B:B,B166)</f>
        <v>0</v>
      </c>
      <c r="F166" s="53">
        <f t="shared" si="74"/>
        <v>0</v>
      </c>
      <c r="G166" s="54">
        <f>SUMIFS('Прайс работы и услуги'!D:D,'Прайс работы и услуги'!B:B,B166)</f>
        <v>0</v>
      </c>
      <c r="H166" s="55">
        <f t="shared" si="75"/>
        <v>0</v>
      </c>
      <c r="I166" s="61"/>
      <c r="J166" s="62"/>
      <c r="K166" s="63"/>
      <c r="L166" s="53">
        <f>SUMIFS('Прайс материалы'!I:I,'Прайс материалы'!A:A,I166)</f>
        <v>0</v>
      </c>
      <c r="M166" s="53">
        <f t="shared" si="76"/>
        <v>0</v>
      </c>
      <c r="N166" s="54">
        <f>SUMIFS('Прайс материалы'!C:C,'Прайс материалы'!A:A,I166)</f>
        <v>0</v>
      </c>
      <c r="O166" s="58">
        <f t="shared" si="77"/>
        <v>0</v>
      </c>
      <c r="Q166" s="22" t="str">
        <f t="shared" si="71"/>
        <v>-</v>
      </c>
      <c r="R166" s="22" t="str">
        <f t="shared" si="72"/>
        <v>-</v>
      </c>
    </row>
    <row r="167">
      <c r="A167" s="49"/>
      <c r="B167" s="67"/>
      <c r="C167" s="68"/>
      <c r="D167" s="69"/>
      <c r="E167" s="53">
        <f>SUMIFS('Прайс работы и услуги'!J:J,'Прайс работы и услуги'!B:B,B167)</f>
        <v>0</v>
      </c>
      <c r="F167" s="53">
        <f t="shared" si="74"/>
        <v>0</v>
      </c>
      <c r="G167" s="54">
        <f>SUMIFS('Прайс работы и услуги'!D:D,'Прайс работы и услуги'!B:B,B167)</f>
        <v>0</v>
      </c>
      <c r="H167" s="55">
        <f t="shared" si="75"/>
        <v>0</v>
      </c>
      <c r="I167" s="61"/>
      <c r="J167" s="62"/>
      <c r="K167" s="63"/>
      <c r="L167" s="53">
        <f>SUMIFS('Прайс материалы'!I:I,'Прайс материалы'!A:A,I167)</f>
        <v>0</v>
      </c>
      <c r="M167" s="53">
        <f t="shared" si="76"/>
        <v>0</v>
      </c>
      <c r="N167" s="54">
        <f>SUMIFS('Прайс материалы'!C:C,'Прайс материалы'!A:A,I167)</f>
        <v>0</v>
      </c>
      <c r="O167" s="58">
        <f t="shared" si="77"/>
        <v>0</v>
      </c>
      <c r="Q167" s="22" t="str">
        <f t="shared" si="71"/>
        <v>-</v>
      </c>
      <c r="R167" s="22" t="str">
        <f t="shared" si="72"/>
        <v>-</v>
      </c>
    </row>
    <row r="168">
      <c r="A168" s="49"/>
      <c r="B168" s="172"/>
      <c r="C168" s="173"/>
      <c r="D168" s="113"/>
      <c r="E168" s="53">
        <f>SUMIFS('Прайс работы и услуги'!J:J,'Прайс работы и услуги'!B:B,B168)</f>
        <v>0</v>
      </c>
      <c r="F168" s="53">
        <f t="shared" si="74"/>
        <v>0</v>
      </c>
      <c r="G168" s="54">
        <f>SUMIFS('Прайс работы и услуги'!D:D,'Прайс работы и услуги'!B:B,B168)</f>
        <v>0</v>
      </c>
      <c r="H168" s="55">
        <f t="shared" si="75"/>
        <v>0</v>
      </c>
      <c r="I168" s="61"/>
      <c r="J168" s="62"/>
      <c r="K168" s="63"/>
      <c r="L168" s="53">
        <f>SUMIFS('Прайс материалы'!I:I,'Прайс материалы'!A:A,I168)</f>
        <v>0</v>
      </c>
      <c r="M168" s="53">
        <f t="shared" si="76"/>
        <v>0</v>
      </c>
      <c r="N168" s="54">
        <f>SUMIFS('Прайс материалы'!C:C,'Прайс материалы'!A:A,I168)</f>
        <v>0</v>
      </c>
      <c r="O168" s="58">
        <f t="shared" si="77"/>
        <v>0</v>
      </c>
      <c r="Q168" s="22" t="str">
        <f t="shared" si="71"/>
        <v>-</v>
      </c>
      <c r="R168" s="22" t="str">
        <f t="shared" si="72"/>
        <v>-</v>
      </c>
    </row>
    <row r="169">
      <c r="A169" s="49"/>
      <c r="B169" s="105"/>
      <c r="C169" s="174"/>
      <c r="D169" s="65"/>
      <c r="E169" s="53">
        <f>SUMIFS('Прайс работы и услуги'!J:J,'Прайс работы и услуги'!B:B,B169)</f>
        <v>0</v>
      </c>
      <c r="F169" s="53">
        <f t="shared" si="74"/>
        <v>0</v>
      </c>
      <c r="G169" s="54">
        <f>SUMIFS('Прайс работы и услуги'!D:D,'Прайс работы и услуги'!B:B,B169)</f>
        <v>0</v>
      </c>
      <c r="H169" s="55">
        <f t="shared" si="75"/>
        <v>0</v>
      </c>
      <c r="I169" s="61"/>
      <c r="J169" s="62"/>
      <c r="K169" s="63"/>
      <c r="L169" s="53">
        <f>SUMIFS('Прайс материалы'!I:I,'Прайс материалы'!A:A,I169)</f>
        <v>0</v>
      </c>
      <c r="M169" s="53">
        <f t="shared" si="76"/>
        <v>0</v>
      </c>
      <c r="N169" s="54">
        <f>SUMIFS('Прайс материалы'!C:C,'Прайс материалы'!A:A,I169)</f>
        <v>0</v>
      </c>
      <c r="O169" s="58">
        <f t="shared" si="77"/>
        <v>0</v>
      </c>
      <c r="Q169" s="22" t="str">
        <f t="shared" si="71"/>
        <v>-</v>
      </c>
      <c r="R169" s="22" t="str">
        <f t="shared" si="72"/>
        <v>-</v>
      </c>
    </row>
    <row r="170">
      <c r="A170" s="49"/>
      <c r="B170" s="175"/>
      <c r="C170" s="176"/>
      <c r="D170" s="177"/>
      <c r="E170" s="53">
        <f>SUMIFS('Прайс работы и услуги'!J:J,'Прайс работы и услуги'!B:B,B170)</f>
        <v>0</v>
      </c>
      <c r="F170" s="53">
        <f t="shared" si="74"/>
        <v>0</v>
      </c>
      <c r="G170" s="54">
        <f>SUMIFS('Прайс работы и услуги'!D:D,'Прайс работы и услуги'!B:B,B170)</f>
        <v>0</v>
      </c>
      <c r="H170" s="55">
        <f t="shared" si="75"/>
        <v>0</v>
      </c>
      <c r="I170" s="61"/>
      <c r="J170" s="62"/>
      <c r="K170" s="63"/>
      <c r="L170" s="53">
        <f>SUMIFS('Прайс материалы'!I:I,'Прайс материалы'!A:A,I170)</f>
        <v>0</v>
      </c>
      <c r="M170" s="53">
        <f t="shared" si="76"/>
        <v>0</v>
      </c>
      <c r="N170" s="54">
        <f>SUMIFS('Прайс материалы'!C:C,'Прайс материалы'!A:A,I170)</f>
        <v>0</v>
      </c>
      <c r="O170" s="58">
        <f t="shared" si="77"/>
        <v>0</v>
      </c>
      <c r="Q170" s="22" t="str">
        <f t="shared" si="71"/>
        <v>-</v>
      </c>
      <c r="R170" s="22" t="str">
        <f t="shared" si="72"/>
        <v>-</v>
      </c>
    </row>
    <row r="171">
      <c r="A171" s="49"/>
      <c r="B171" s="178"/>
      <c r="C171" s="179"/>
      <c r="D171" s="180"/>
      <c r="E171" s="53">
        <f>SUMIFS('Прайс работы и услуги'!J:J,'Прайс работы и услуги'!B:B,B171)</f>
        <v>0</v>
      </c>
      <c r="F171" s="53">
        <f t="shared" si="74"/>
        <v>0</v>
      </c>
      <c r="G171" s="54">
        <f>SUMIFS('Прайс работы и услуги'!D:D,'Прайс работы и услуги'!B:B,B171)</f>
        <v>0</v>
      </c>
      <c r="H171" s="55">
        <f t="shared" si="75"/>
        <v>0</v>
      </c>
      <c r="I171" s="61"/>
      <c r="J171" s="62"/>
      <c r="K171" s="63"/>
      <c r="L171" s="53">
        <f>SUMIFS('Прайс материалы'!I:I,'Прайс материалы'!A:A,I171)</f>
        <v>0</v>
      </c>
      <c r="M171" s="53">
        <f t="shared" si="76"/>
        <v>0</v>
      </c>
      <c r="N171" s="54">
        <f>SUMIFS('Прайс материалы'!C:C,'Прайс материалы'!A:A,I171)</f>
        <v>0</v>
      </c>
      <c r="O171" s="58">
        <f t="shared" si="77"/>
        <v>0</v>
      </c>
      <c r="Q171" s="22" t="str">
        <f t="shared" si="71"/>
        <v>-</v>
      </c>
      <c r="R171" s="22" t="str">
        <f t="shared" si="72"/>
        <v>-</v>
      </c>
    </row>
    <row r="172">
      <c r="A172" s="49"/>
      <c r="B172" s="178"/>
      <c r="C172" s="179"/>
      <c r="D172" s="180"/>
      <c r="E172" s="53">
        <f>SUMIFS('Прайс работы и услуги'!J:J,'Прайс работы и услуги'!B:B,B172)</f>
        <v>0</v>
      </c>
      <c r="F172" s="53">
        <f t="shared" si="74"/>
        <v>0</v>
      </c>
      <c r="G172" s="54">
        <f>SUMIFS('Прайс работы и услуги'!D:D,'Прайс работы и услуги'!B:B,B172)</f>
        <v>0</v>
      </c>
      <c r="H172" s="55">
        <f t="shared" si="75"/>
        <v>0</v>
      </c>
      <c r="I172" s="61"/>
      <c r="J172" s="62"/>
      <c r="K172" s="63"/>
      <c r="L172" s="53">
        <f>SUMIFS('Прайс материалы'!I:I,'Прайс материалы'!A:A,I172)</f>
        <v>0</v>
      </c>
      <c r="M172" s="53">
        <f t="shared" si="76"/>
        <v>0</v>
      </c>
      <c r="N172" s="54">
        <f>SUMIFS('Прайс материалы'!C:C,'Прайс материалы'!A:A,I172)</f>
        <v>0</v>
      </c>
      <c r="O172" s="58">
        <f t="shared" si="77"/>
        <v>0</v>
      </c>
      <c r="Q172" s="22" t="str">
        <f t="shared" si="71"/>
        <v>-</v>
      </c>
      <c r="R172" s="22" t="str">
        <f t="shared" si="72"/>
        <v>-</v>
      </c>
    </row>
    <row r="173">
      <c r="A173" s="49"/>
      <c r="B173" s="105"/>
      <c r="C173" s="174"/>
      <c r="D173" s="65"/>
      <c r="E173" s="53">
        <f>SUMIFS('Прайс работы и услуги'!J:J,'Прайс работы и услуги'!B:B,B173)</f>
        <v>0</v>
      </c>
      <c r="F173" s="53">
        <f t="shared" si="74"/>
        <v>0</v>
      </c>
      <c r="G173" s="54">
        <f>SUMIFS('Прайс работы и услуги'!D:D,'Прайс работы и услуги'!B:B,B173)</f>
        <v>0</v>
      </c>
      <c r="H173" s="55">
        <f t="shared" si="75"/>
        <v>0</v>
      </c>
      <c r="I173" s="61"/>
      <c r="J173" s="62"/>
      <c r="K173" s="63"/>
      <c r="L173" s="53">
        <f>SUMIFS('Прайс материалы'!I:I,'Прайс материалы'!A:A,I173)</f>
        <v>0</v>
      </c>
      <c r="M173" s="53">
        <f t="shared" si="76"/>
        <v>0</v>
      </c>
      <c r="N173" s="54">
        <f>SUMIFS('Прайс материалы'!C:C,'Прайс материалы'!A:A,I173)</f>
        <v>0</v>
      </c>
      <c r="O173" s="58">
        <f t="shared" si="77"/>
        <v>0</v>
      </c>
      <c r="Q173" s="22" t="str">
        <f t="shared" si="71"/>
        <v>-</v>
      </c>
      <c r="R173" s="22" t="str">
        <f t="shared" si="72"/>
        <v>-</v>
      </c>
    </row>
    <row r="174">
      <c r="A174" s="49"/>
      <c r="B174" s="105"/>
      <c r="C174" s="174"/>
      <c r="D174" s="65"/>
      <c r="E174" s="53">
        <f>SUMIFS('Прайс работы и услуги'!J:J,'Прайс работы и услуги'!B:B,B174)</f>
        <v>0</v>
      </c>
      <c r="F174" s="53">
        <f t="shared" si="74"/>
        <v>0</v>
      </c>
      <c r="G174" s="54">
        <f>SUMIFS('Прайс работы и услуги'!D:D,'Прайс работы и услуги'!B:B,B174)</f>
        <v>0</v>
      </c>
      <c r="H174" s="55">
        <f t="shared" si="75"/>
        <v>0</v>
      </c>
      <c r="I174" s="61"/>
      <c r="J174" s="62"/>
      <c r="K174" s="63"/>
      <c r="L174" s="53">
        <f>SUMIFS('Прайс материалы'!I:I,'Прайс материалы'!A:A,I174)</f>
        <v>0</v>
      </c>
      <c r="M174" s="53">
        <f t="shared" si="76"/>
        <v>0</v>
      </c>
      <c r="N174" s="54">
        <f>SUMIFS('Прайс материалы'!C:C,'Прайс материалы'!A:A,I174)</f>
        <v>0</v>
      </c>
      <c r="O174" s="58">
        <f t="shared" si="77"/>
        <v>0</v>
      </c>
      <c r="Q174" s="22" t="str">
        <f t="shared" si="71"/>
        <v>-</v>
      </c>
      <c r="R174" s="22" t="str">
        <f t="shared" si="72"/>
        <v>-</v>
      </c>
    </row>
    <row r="175">
      <c r="A175" s="49"/>
      <c r="B175" s="59"/>
      <c r="C175" s="114"/>
      <c r="D175" s="65"/>
      <c r="E175" s="53">
        <f>SUMIFS('Прайс работы и услуги'!J:J,'Прайс работы и услуги'!B:B,B175)</f>
        <v>0</v>
      </c>
      <c r="F175" s="53">
        <f t="shared" si="74"/>
        <v>0</v>
      </c>
      <c r="G175" s="54">
        <f>SUMIFS('Прайс работы и услуги'!D:D,'Прайс работы и услуги'!B:B,B175)</f>
        <v>0</v>
      </c>
      <c r="H175" s="55">
        <f t="shared" si="75"/>
        <v>0</v>
      </c>
      <c r="I175" s="61"/>
      <c r="J175" s="62"/>
      <c r="K175" s="63"/>
      <c r="L175" s="53">
        <f>SUMIFS('Прайс материалы'!I:I,'Прайс материалы'!A:A,I175)</f>
        <v>0</v>
      </c>
      <c r="M175" s="53">
        <f t="shared" si="76"/>
        <v>0</v>
      </c>
      <c r="N175" s="54">
        <f>SUMIFS('Прайс материалы'!C:C,'Прайс материалы'!A:A,I175)</f>
        <v>0</v>
      </c>
      <c r="O175" s="58">
        <f t="shared" si="77"/>
        <v>0</v>
      </c>
      <c r="Q175" s="22" t="str">
        <f t="shared" si="71"/>
        <v>-</v>
      </c>
      <c r="R175" s="22" t="str">
        <f t="shared" si="72"/>
        <v>-</v>
      </c>
    </row>
    <row r="176">
      <c r="A176" s="49"/>
      <c r="B176" s="67"/>
      <c r="C176" s="68"/>
      <c r="D176" s="69"/>
      <c r="E176" s="53">
        <f>SUMIFS('Прайс работы и услуги'!J:J,'Прайс работы и услуги'!B:B,B176)</f>
        <v>0</v>
      </c>
      <c r="F176" s="53">
        <f t="shared" si="74"/>
        <v>0</v>
      </c>
      <c r="G176" s="54">
        <f>SUMIFS('Прайс работы и услуги'!D:D,'Прайс работы и услуги'!B:B,B176)</f>
        <v>0</v>
      </c>
      <c r="H176" s="55">
        <f t="shared" si="75"/>
        <v>0</v>
      </c>
      <c r="I176" s="61"/>
      <c r="J176" s="62"/>
      <c r="K176" s="63"/>
      <c r="L176" s="53">
        <f>SUMIFS('Прайс материалы'!I:I,'Прайс материалы'!A:A,I176)</f>
        <v>0</v>
      </c>
      <c r="M176" s="53">
        <f t="shared" si="76"/>
        <v>0</v>
      </c>
      <c r="N176" s="54">
        <f>SUMIFS('Прайс материалы'!C:C,'Прайс материалы'!A:A,I176)</f>
        <v>0</v>
      </c>
      <c r="O176" s="58">
        <f t="shared" si="77"/>
        <v>0</v>
      </c>
      <c r="Q176" s="22" t="str">
        <f t="shared" si="71"/>
        <v>-</v>
      </c>
      <c r="R176" s="22" t="str">
        <f t="shared" si="72"/>
        <v>-</v>
      </c>
    </row>
    <row r="177">
      <c r="A177" s="49"/>
      <c r="B177" s="67"/>
      <c r="C177" s="68"/>
      <c r="D177" s="69"/>
      <c r="E177" s="53">
        <f>SUMIFS('Прайс работы и услуги'!J:J,'Прайс работы и услуги'!B:B,B177)</f>
        <v>0</v>
      </c>
      <c r="F177" s="53">
        <f t="shared" si="74"/>
        <v>0</v>
      </c>
      <c r="G177" s="54">
        <f>SUMIFS('Прайс работы и услуги'!D:D,'Прайс работы и услуги'!B:B,B177)</f>
        <v>0</v>
      </c>
      <c r="H177" s="55">
        <f t="shared" si="75"/>
        <v>0</v>
      </c>
      <c r="I177" s="61"/>
      <c r="J177" s="62"/>
      <c r="K177" s="63"/>
      <c r="L177" s="53">
        <f>SUMIFS('Прайс материалы'!I:I,'Прайс материалы'!A:A,I177)</f>
        <v>0</v>
      </c>
      <c r="M177" s="53">
        <f t="shared" si="76"/>
        <v>0</v>
      </c>
      <c r="N177" s="54">
        <f>SUMIFS('Прайс материалы'!C:C,'Прайс материалы'!A:A,I177)</f>
        <v>0</v>
      </c>
      <c r="O177" s="58">
        <f t="shared" si="77"/>
        <v>0</v>
      </c>
      <c r="Q177" s="22" t="str">
        <f t="shared" si="71"/>
        <v>-</v>
      </c>
      <c r="R177" s="22" t="str">
        <f t="shared" si="72"/>
        <v>-</v>
      </c>
    </row>
    <row r="178">
      <c r="A178" s="49"/>
      <c r="B178" s="67"/>
      <c r="C178" s="68"/>
      <c r="D178" s="69"/>
      <c r="E178" s="53">
        <f>SUMIFS('Прайс работы и услуги'!J:J,'Прайс работы и услуги'!B:B,B178)</f>
        <v>0</v>
      </c>
      <c r="F178" s="53">
        <f t="shared" si="74"/>
        <v>0</v>
      </c>
      <c r="G178" s="54">
        <f>SUMIFS('Прайс работы и услуги'!D:D,'Прайс работы и услуги'!B:B,B178)</f>
        <v>0</v>
      </c>
      <c r="H178" s="55">
        <f t="shared" si="75"/>
        <v>0</v>
      </c>
      <c r="I178" s="61"/>
      <c r="J178" s="62"/>
      <c r="K178" s="63"/>
      <c r="L178" s="53">
        <f>SUMIFS('Прайс материалы'!I:I,'Прайс материалы'!A:A,I178)</f>
        <v>0</v>
      </c>
      <c r="M178" s="53">
        <f t="shared" si="76"/>
        <v>0</v>
      </c>
      <c r="N178" s="54">
        <f>SUMIFS('Прайс материалы'!C:C,'Прайс материалы'!A:A,I178)</f>
        <v>0</v>
      </c>
      <c r="O178" s="58">
        <f t="shared" si="77"/>
        <v>0</v>
      </c>
      <c r="Q178" s="22" t="str">
        <f t="shared" si="71"/>
        <v>-</v>
      </c>
      <c r="R178" s="22" t="str">
        <f t="shared" si="72"/>
        <v>-</v>
      </c>
    </row>
    <row r="179">
      <c r="A179" s="49"/>
      <c r="B179" s="67"/>
      <c r="C179" s="68"/>
      <c r="D179" s="69"/>
      <c r="E179" s="53">
        <f>SUMIFS('Прайс работы и услуги'!J:J,'Прайс работы и услуги'!B:B,B179)</f>
        <v>0</v>
      </c>
      <c r="F179" s="53">
        <f t="shared" si="74"/>
        <v>0</v>
      </c>
      <c r="G179" s="54">
        <f>SUMIFS('Прайс работы и услуги'!D:D,'Прайс работы и услуги'!B:B,B179)</f>
        <v>0</v>
      </c>
      <c r="H179" s="55">
        <f t="shared" si="75"/>
        <v>0</v>
      </c>
      <c r="I179" s="61"/>
      <c r="J179" s="62"/>
      <c r="K179" s="63"/>
      <c r="L179" s="53">
        <f>SUMIFS('Прайс материалы'!I:I,'Прайс материалы'!A:A,I179)</f>
        <v>0</v>
      </c>
      <c r="M179" s="53">
        <f t="shared" si="76"/>
        <v>0</v>
      </c>
      <c r="N179" s="54">
        <f>SUMIFS('Прайс материалы'!C:C,'Прайс материалы'!A:A,I179)</f>
        <v>0</v>
      </c>
      <c r="O179" s="58">
        <f t="shared" si="77"/>
        <v>0</v>
      </c>
      <c r="Q179" s="22" t="str">
        <f t="shared" si="71"/>
        <v>-</v>
      </c>
      <c r="R179" s="22" t="str">
        <f t="shared" si="72"/>
        <v>-</v>
      </c>
    </row>
    <row r="180">
      <c r="A180" s="49"/>
      <c r="B180" s="178"/>
      <c r="C180" s="68"/>
      <c r="D180" s="69"/>
      <c r="E180" s="53">
        <f>SUMIFS('Прайс работы и услуги'!J:J,'Прайс работы и услуги'!B:B,B180)</f>
        <v>0</v>
      </c>
      <c r="F180" s="53">
        <f t="shared" si="74"/>
        <v>0</v>
      </c>
      <c r="G180" s="54">
        <f>SUMIFS('Прайс работы и услуги'!D:D,'Прайс работы и услуги'!B:B,B180)</f>
        <v>0</v>
      </c>
      <c r="H180" s="55">
        <f t="shared" si="75"/>
        <v>0</v>
      </c>
      <c r="I180" s="61"/>
      <c r="J180" s="62"/>
      <c r="K180" s="63"/>
      <c r="L180" s="53">
        <f>SUMIFS('Прайс материалы'!I:I,'Прайс материалы'!A:A,I180)</f>
        <v>0</v>
      </c>
      <c r="M180" s="53">
        <f t="shared" si="76"/>
        <v>0</v>
      </c>
      <c r="N180" s="54">
        <f>SUMIFS('Прайс материалы'!C:C,'Прайс материалы'!A:A,I180)</f>
        <v>0</v>
      </c>
      <c r="O180" s="58">
        <f t="shared" si="77"/>
        <v>0</v>
      </c>
      <c r="Q180" s="22" t="str">
        <f t="shared" si="71"/>
        <v>-</v>
      </c>
      <c r="R180" s="22" t="str">
        <f t="shared" si="72"/>
        <v>-</v>
      </c>
    </row>
    <row r="181">
      <c r="A181" s="49"/>
      <c r="B181" s="67"/>
      <c r="C181" s="68"/>
      <c r="D181" s="69"/>
      <c r="E181" s="53">
        <f>SUMIFS('Прайс работы и услуги'!J:J,'Прайс работы и услуги'!B:B,B181)</f>
        <v>0</v>
      </c>
      <c r="F181" s="53">
        <f t="shared" si="74"/>
        <v>0</v>
      </c>
      <c r="G181" s="54">
        <f>SUMIFS('Прайс работы и услуги'!D:D,'Прайс работы и услуги'!B:B,B181)</f>
        <v>0</v>
      </c>
      <c r="H181" s="55">
        <f t="shared" si="75"/>
        <v>0</v>
      </c>
      <c r="I181" s="61"/>
      <c r="J181" s="62"/>
      <c r="K181" s="63"/>
      <c r="L181" s="53">
        <f>SUMIFS('Прайс материалы'!I:I,'Прайс материалы'!A:A,I181)</f>
        <v>0</v>
      </c>
      <c r="M181" s="53">
        <f t="shared" si="76"/>
        <v>0</v>
      </c>
      <c r="N181" s="54">
        <f>SUMIFS('Прайс материалы'!C:C,'Прайс материалы'!A:A,I181)</f>
        <v>0</v>
      </c>
      <c r="O181" s="58">
        <f t="shared" si="77"/>
        <v>0</v>
      </c>
      <c r="Q181" s="22" t="str">
        <f t="shared" si="71"/>
        <v>-</v>
      </c>
      <c r="R181" s="22" t="str">
        <f t="shared" si="72"/>
        <v>-</v>
      </c>
    </row>
    <row r="182">
      <c r="A182" s="49"/>
      <c r="B182" s="67"/>
      <c r="C182" s="68"/>
      <c r="D182" s="69"/>
      <c r="E182" s="53">
        <f>SUMIFS('Прайс работы и услуги'!J:J,'Прайс работы и услуги'!B:B,B182)</f>
        <v>0</v>
      </c>
      <c r="F182" s="53">
        <f t="shared" si="74"/>
        <v>0</v>
      </c>
      <c r="G182" s="54">
        <f>SUMIFS('Прайс работы и услуги'!D:D,'Прайс работы и услуги'!B:B,B182)</f>
        <v>0</v>
      </c>
      <c r="H182" s="55">
        <f t="shared" si="75"/>
        <v>0</v>
      </c>
      <c r="I182" s="61"/>
      <c r="J182" s="62"/>
      <c r="K182" s="63"/>
      <c r="L182" s="53">
        <f>SUMIFS('Прайс материалы'!I:I,'Прайс материалы'!A:A,I182)</f>
        <v>0</v>
      </c>
      <c r="M182" s="53">
        <f t="shared" si="76"/>
        <v>0</v>
      </c>
      <c r="N182" s="54">
        <f>SUMIFS('Прайс материалы'!C:C,'Прайс материалы'!A:A,I182)</f>
        <v>0</v>
      </c>
      <c r="O182" s="58">
        <f t="shared" si="77"/>
        <v>0</v>
      </c>
      <c r="Q182" s="22" t="str">
        <f t="shared" si="71"/>
        <v>-</v>
      </c>
      <c r="R182" s="22" t="str">
        <f t="shared" si="72"/>
        <v>-</v>
      </c>
    </row>
    <row r="183">
      <c r="A183" s="49"/>
      <c r="B183" s="67"/>
      <c r="C183" s="68"/>
      <c r="D183" s="69"/>
      <c r="E183" s="53">
        <f>SUMIFS('Прайс работы и услуги'!J:J,'Прайс работы и услуги'!B:B,B183)</f>
        <v>0</v>
      </c>
      <c r="F183" s="53">
        <f t="shared" si="74"/>
        <v>0</v>
      </c>
      <c r="G183" s="54">
        <f>SUMIFS('Прайс работы и услуги'!D:D,'Прайс работы и услуги'!B:B,B183)</f>
        <v>0</v>
      </c>
      <c r="H183" s="55">
        <f t="shared" si="75"/>
        <v>0</v>
      </c>
      <c r="I183" s="61"/>
      <c r="J183" s="62"/>
      <c r="K183" s="63"/>
      <c r="L183" s="53">
        <f>SUMIFS('Прайс материалы'!I:I,'Прайс материалы'!A:A,I183)</f>
        <v>0</v>
      </c>
      <c r="M183" s="53">
        <f t="shared" si="76"/>
        <v>0</v>
      </c>
      <c r="N183" s="54">
        <f>SUMIFS('Прайс материалы'!C:C,'Прайс материалы'!A:A,I183)</f>
        <v>0</v>
      </c>
      <c r="O183" s="58">
        <f t="shared" si="77"/>
        <v>0</v>
      </c>
      <c r="Q183" s="22" t="str">
        <f t="shared" si="71"/>
        <v>-</v>
      </c>
      <c r="R183" s="22" t="str">
        <f t="shared" si="72"/>
        <v>-</v>
      </c>
    </row>
    <row r="184">
      <c r="A184" s="49"/>
      <c r="B184" s="67"/>
      <c r="C184" s="68"/>
      <c r="D184" s="69"/>
      <c r="E184" s="53">
        <f>SUMIFS('Прайс работы и услуги'!J:J,'Прайс работы и услуги'!B:B,B184)</f>
        <v>0</v>
      </c>
      <c r="F184" s="53">
        <f t="shared" si="74"/>
        <v>0</v>
      </c>
      <c r="G184" s="54">
        <f>SUMIFS('Прайс работы и услуги'!D:D,'Прайс работы и услуги'!B:B,B184)</f>
        <v>0</v>
      </c>
      <c r="H184" s="55">
        <f t="shared" si="75"/>
        <v>0</v>
      </c>
      <c r="I184" s="61"/>
      <c r="J184" s="62"/>
      <c r="K184" s="63"/>
      <c r="L184" s="53">
        <f>SUMIFS('Прайс материалы'!I:I,'Прайс материалы'!A:A,I184)</f>
        <v>0</v>
      </c>
      <c r="M184" s="53">
        <f t="shared" si="76"/>
        <v>0</v>
      </c>
      <c r="N184" s="54">
        <f>SUMIFS('Прайс материалы'!C:C,'Прайс материалы'!A:A,I184)</f>
        <v>0</v>
      </c>
      <c r="O184" s="58">
        <f t="shared" si="77"/>
        <v>0</v>
      </c>
      <c r="Q184" s="22" t="str">
        <f t="shared" si="71"/>
        <v>-</v>
      </c>
      <c r="R184" s="22" t="str">
        <f t="shared" si="72"/>
        <v>-</v>
      </c>
    </row>
    <row r="185">
      <c r="A185" s="67"/>
      <c r="B185" s="67"/>
      <c r="C185" s="68"/>
      <c r="D185" s="69"/>
      <c r="E185" s="53">
        <f>SUMIFS('Прайс работы и услуги'!J:J,'Прайс работы и услуги'!B:B,B185)</f>
        <v>0</v>
      </c>
      <c r="F185" s="53">
        <f t="shared" si="74"/>
        <v>0</v>
      </c>
      <c r="G185" s="54">
        <f>SUMIFS('Прайс работы и услуги'!D:D,'Прайс работы и услуги'!B:B,B185)</f>
        <v>0</v>
      </c>
      <c r="H185" s="55">
        <f t="shared" si="75"/>
        <v>0</v>
      </c>
      <c r="I185" s="61"/>
      <c r="J185" s="181"/>
      <c r="K185" s="63"/>
      <c r="L185" s="53">
        <f>SUMIFS('Прайс материалы'!I:I,'Прайс материалы'!A:A,I185)</f>
        <v>0</v>
      </c>
      <c r="M185" s="53">
        <f t="shared" si="76"/>
        <v>0</v>
      </c>
      <c r="N185" s="54">
        <f>SUMIFS('Прайс материалы'!C:C,'Прайс материалы'!A:A,I185)</f>
        <v>0</v>
      </c>
      <c r="O185" s="58">
        <f t="shared" si="77"/>
        <v>0</v>
      </c>
      <c r="Q185" s="22" t="str">
        <f t="shared" si="71"/>
        <v>-</v>
      </c>
      <c r="R185" s="22" t="str">
        <f t="shared" si="72"/>
        <v>-</v>
      </c>
    </row>
    <row r="186">
      <c r="A186" s="67"/>
      <c r="B186" s="67"/>
      <c r="C186" s="68"/>
      <c r="D186" s="69"/>
      <c r="E186" s="53">
        <f>SUMIFS('Прайс работы и услуги'!J:J,'Прайс работы и услуги'!B:B,B186)</f>
        <v>0</v>
      </c>
      <c r="F186" s="53">
        <f t="shared" si="74"/>
        <v>0</v>
      </c>
      <c r="G186" s="54">
        <f>SUMIFS('Прайс работы и услуги'!D:D,'Прайс работы и услуги'!B:B,B186)</f>
        <v>0</v>
      </c>
      <c r="H186" s="55">
        <f t="shared" si="75"/>
        <v>0</v>
      </c>
      <c r="I186" s="61"/>
      <c r="J186" s="181"/>
      <c r="K186" s="63"/>
      <c r="L186" s="53">
        <f>SUMIFS('Прайс материалы'!I:I,'Прайс материалы'!A:A,I186)</f>
        <v>0</v>
      </c>
      <c r="M186" s="53">
        <f t="shared" si="76"/>
        <v>0</v>
      </c>
      <c r="N186" s="54">
        <f>SUMIFS('Прайс материалы'!C:C,'Прайс материалы'!A:A,I186)</f>
        <v>0</v>
      </c>
      <c r="O186" s="58">
        <f t="shared" si="77"/>
        <v>0</v>
      </c>
      <c r="Q186" s="22" t="str">
        <f t="shared" si="71"/>
        <v>-</v>
      </c>
      <c r="R186" s="22" t="str">
        <f t="shared" si="72"/>
        <v>-</v>
      </c>
    </row>
    <row r="187">
      <c r="A187" s="67"/>
      <c r="B187" s="67"/>
      <c r="C187" s="68"/>
      <c r="D187" s="69"/>
      <c r="E187" s="53">
        <f>SUMIFS('Прайс работы и услуги'!J:J,'Прайс работы и услуги'!B:B,B187)</f>
        <v>0</v>
      </c>
      <c r="F187" s="53">
        <f t="shared" si="74"/>
        <v>0</v>
      </c>
      <c r="G187" s="54">
        <f>SUMIFS('Прайс работы и услуги'!D:D,'Прайс работы и услуги'!B:B,B187)</f>
        <v>0</v>
      </c>
      <c r="H187" s="55">
        <f t="shared" si="75"/>
        <v>0</v>
      </c>
      <c r="I187" s="61"/>
      <c r="J187" s="181"/>
      <c r="K187" s="63"/>
      <c r="L187" s="53">
        <f>SUMIFS('Прайс материалы'!I:I,'Прайс материалы'!A:A,I187)</f>
        <v>0</v>
      </c>
      <c r="M187" s="53">
        <f t="shared" si="76"/>
        <v>0</v>
      </c>
      <c r="N187" s="54">
        <f>SUMIFS('Прайс материалы'!C:C,'Прайс материалы'!A:A,I187)</f>
        <v>0</v>
      </c>
      <c r="O187" s="58">
        <f t="shared" si="77"/>
        <v>0</v>
      </c>
      <c r="Q187" s="22" t="str">
        <f t="shared" si="71"/>
        <v>-</v>
      </c>
      <c r="R187" s="22" t="str">
        <f t="shared" si="72"/>
        <v>-</v>
      </c>
    </row>
    <row r="188">
      <c r="A188" s="67"/>
      <c r="B188" s="67"/>
      <c r="C188" s="68"/>
      <c r="D188" s="69"/>
      <c r="E188" s="53">
        <f>SUMIFS('Прайс работы и услуги'!J:J,'Прайс работы и услуги'!B:B,B188)</f>
        <v>0</v>
      </c>
      <c r="F188" s="53">
        <f t="shared" si="74"/>
        <v>0</v>
      </c>
      <c r="G188" s="54">
        <f>SUMIFS('Прайс работы и услуги'!D:D,'Прайс работы и услуги'!B:B,B188)</f>
        <v>0</v>
      </c>
      <c r="H188" s="55">
        <f t="shared" si="75"/>
        <v>0</v>
      </c>
      <c r="I188" s="61"/>
      <c r="J188" s="181"/>
      <c r="K188" s="63"/>
      <c r="L188" s="53">
        <f>SUMIFS('Прайс материалы'!I:I,'Прайс материалы'!A:A,I188)</f>
        <v>0</v>
      </c>
      <c r="M188" s="53">
        <f t="shared" si="76"/>
        <v>0</v>
      </c>
      <c r="N188" s="54">
        <f>SUMIFS('Прайс материалы'!C:C,'Прайс материалы'!A:A,I188)</f>
        <v>0</v>
      </c>
      <c r="O188" s="58">
        <f t="shared" si="77"/>
        <v>0</v>
      </c>
      <c r="Q188" s="22" t="str">
        <f t="shared" si="71"/>
        <v>-</v>
      </c>
      <c r="R188" s="22" t="str">
        <f t="shared" si="72"/>
        <v>-</v>
      </c>
    </row>
    <row r="189">
      <c r="A189" s="67"/>
      <c r="B189" s="67"/>
      <c r="C189" s="68"/>
      <c r="D189" s="69"/>
      <c r="E189" s="53">
        <f>SUMIFS('Прайс работы и услуги'!J:J,'Прайс работы и услуги'!B:B,B189)</f>
        <v>0</v>
      </c>
      <c r="F189" s="53">
        <f t="shared" si="74"/>
        <v>0</v>
      </c>
      <c r="G189" s="54">
        <f>SUMIFS('Прайс работы и услуги'!D:D,'Прайс работы и услуги'!B:B,B189)</f>
        <v>0</v>
      </c>
      <c r="H189" s="55">
        <f t="shared" si="75"/>
        <v>0</v>
      </c>
      <c r="I189" s="61"/>
      <c r="J189" s="181"/>
      <c r="K189" s="63"/>
      <c r="L189" s="53">
        <f>SUMIFS('Прайс материалы'!I:I,'Прайс материалы'!A:A,I189)</f>
        <v>0</v>
      </c>
      <c r="M189" s="53">
        <f t="shared" si="76"/>
        <v>0</v>
      </c>
      <c r="N189" s="54">
        <f>SUMIFS('Прайс материалы'!C:C,'Прайс материалы'!A:A,I189)</f>
        <v>0</v>
      </c>
      <c r="O189" s="58">
        <f t="shared" si="77"/>
        <v>0</v>
      </c>
      <c r="Q189" s="22" t="str">
        <f t="shared" si="71"/>
        <v>-</v>
      </c>
      <c r="R189" s="22" t="str">
        <f t="shared" si="72"/>
        <v>-</v>
      </c>
    </row>
    <row r="190">
      <c r="A190" s="67"/>
      <c r="B190" s="67"/>
      <c r="C190" s="68"/>
      <c r="D190" s="69"/>
      <c r="E190" s="53">
        <f>SUMIFS('Прайс работы и услуги'!J:J,'Прайс работы и услуги'!B:B,B190)</f>
        <v>0</v>
      </c>
      <c r="F190" s="53">
        <f t="shared" si="74"/>
        <v>0</v>
      </c>
      <c r="G190" s="54">
        <f>SUMIFS('Прайс работы и услуги'!D:D,'Прайс работы и услуги'!B:B,B190)</f>
        <v>0</v>
      </c>
      <c r="H190" s="55">
        <f t="shared" si="75"/>
        <v>0</v>
      </c>
      <c r="I190" s="61"/>
      <c r="J190" s="181"/>
      <c r="K190" s="63"/>
      <c r="L190" s="53">
        <f>SUMIFS('Прайс материалы'!I:I,'Прайс материалы'!A:A,I190)</f>
        <v>0</v>
      </c>
      <c r="M190" s="53">
        <f t="shared" si="76"/>
        <v>0</v>
      </c>
      <c r="N190" s="54">
        <f>SUMIFS('Прайс материалы'!C:C,'Прайс материалы'!A:A,I190)</f>
        <v>0</v>
      </c>
      <c r="O190" s="58">
        <f t="shared" si="77"/>
        <v>0</v>
      </c>
      <c r="Q190" s="22" t="str">
        <f t="shared" si="71"/>
        <v>-</v>
      </c>
      <c r="R190" s="22" t="str">
        <f t="shared" si="72"/>
        <v>-</v>
      </c>
    </row>
    <row r="191">
      <c r="A191" s="67"/>
      <c r="B191" s="67"/>
      <c r="C191" s="68"/>
      <c r="D191" s="69"/>
      <c r="E191" s="53">
        <f>SUMIFS('Прайс работы и услуги'!J:J,'Прайс работы и услуги'!B:B,B191)</f>
        <v>0</v>
      </c>
      <c r="F191" s="53">
        <f t="shared" si="74"/>
        <v>0</v>
      </c>
      <c r="G191" s="54">
        <f>SUMIFS('Прайс работы и услуги'!D:D,'Прайс работы и услуги'!B:B,B191)</f>
        <v>0</v>
      </c>
      <c r="H191" s="55">
        <f t="shared" si="75"/>
        <v>0</v>
      </c>
      <c r="I191" s="61"/>
      <c r="J191" s="181"/>
      <c r="K191" s="182"/>
      <c r="L191" s="53">
        <f>SUMIFS('Прайс материалы'!I:I,'Прайс материалы'!A:A,I191)</f>
        <v>0</v>
      </c>
      <c r="M191" s="53">
        <f t="shared" si="76"/>
        <v>0</v>
      </c>
      <c r="N191" s="54">
        <f>SUMIFS('Прайс материалы'!C:C,'Прайс материалы'!A:A,I191)</f>
        <v>0</v>
      </c>
      <c r="O191" s="58">
        <f t="shared" si="77"/>
        <v>0</v>
      </c>
      <c r="Q191" s="22" t="str">
        <f t="shared" si="71"/>
        <v>-</v>
      </c>
      <c r="R191" s="22" t="str">
        <f t="shared" si="72"/>
        <v>-</v>
      </c>
    </row>
    <row r="192">
      <c r="A192" s="49"/>
      <c r="B192" s="67"/>
      <c r="C192" s="68"/>
      <c r="D192" s="69"/>
      <c r="E192" s="53">
        <f>SUMIFS('Прайс работы и услуги'!J:J,'Прайс работы и услуги'!B:B,B192)</f>
        <v>0</v>
      </c>
      <c r="F192" s="53">
        <f t="shared" si="74"/>
        <v>0</v>
      </c>
      <c r="G192" s="54">
        <f>SUMIFS('Прайс работы и услуги'!D:D,'Прайс работы и услуги'!B:B,B192)</f>
        <v>0</v>
      </c>
      <c r="H192" s="55">
        <f t="shared" si="75"/>
        <v>0</v>
      </c>
      <c r="I192" s="61"/>
      <c r="J192" s="181"/>
      <c r="K192" s="182"/>
      <c r="L192" s="53">
        <f>SUMIFS('Прайс материалы'!I:I,'Прайс материалы'!A:A,I192)</f>
        <v>0</v>
      </c>
      <c r="M192" s="53">
        <f t="shared" si="76"/>
        <v>0</v>
      </c>
      <c r="N192" s="54">
        <f>SUMIFS('Прайс материалы'!C:C,'Прайс материалы'!A:A,I192)</f>
        <v>0</v>
      </c>
      <c r="O192" s="58">
        <f t="shared" si="77"/>
        <v>0</v>
      </c>
      <c r="Q192" s="22" t="str">
        <f t="shared" si="71"/>
        <v>-</v>
      </c>
      <c r="R192" s="22" t="str">
        <f t="shared" si="72"/>
        <v>-</v>
      </c>
    </row>
    <row r="193">
      <c r="A193" s="67"/>
      <c r="B193" s="67"/>
      <c r="C193" s="68"/>
      <c r="D193" s="69"/>
      <c r="E193" s="53">
        <f>SUMIFS('Прайс работы и услуги'!J:J,'Прайс работы и услуги'!B:B,B193)</f>
        <v>0</v>
      </c>
      <c r="F193" s="53">
        <f t="shared" si="74"/>
        <v>0</v>
      </c>
      <c r="G193" s="54">
        <f>SUMIFS('Прайс работы и услуги'!D:D,'Прайс работы и услуги'!B:B,B193)</f>
        <v>0</v>
      </c>
      <c r="H193" s="55">
        <f t="shared" si="75"/>
        <v>0</v>
      </c>
      <c r="I193" s="61"/>
      <c r="J193" s="181"/>
      <c r="K193" s="182"/>
      <c r="L193" s="53">
        <f>SUMIFS('Прайс материалы'!I:I,'Прайс материалы'!A:A,I193)</f>
        <v>0</v>
      </c>
      <c r="M193" s="53">
        <f t="shared" si="76"/>
        <v>0</v>
      </c>
      <c r="N193" s="54">
        <f>SUMIFS('Прайс материалы'!C:C,'Прайс материалы'!A:A,I193)</f>
        <v>0</v>
      </c>
      <c r="O193" s="58">
        <f t="shared" si="77"/>
        <v>0</v>
      </c>
      <c r="Q193" s="22" t="str">
        <f t="shared" si="71"/>
        <v>-</v>
      </c>
      <c r="R193" s="22" t="str">
        <f t="shared" si="72"/>
        <v>-</v>
      </c>
    </row>
    <row r="194">
      <c r="A194" s="67"/>
      <c r="B194" s="67"/>
      <c r="C194" s="68"/>
      <c r="D194" s="69"/>
      <c r="E194" s="53">
        <f>SUMIFS('Прайс работы и услуги'!J:J,'Прайс работы и услуги'!B:B,B194)</f>
        <v>0</v>
      </c>
      <c r="F194" s="53">
        <f t="shared" si="74"/>
        <v>0</v>
      </c>
      <c r="G194" s="54">
        <f>SUMIFS('Прайс работы и услуги'!D:D,'Прайс работы и услуги'!B:B,B194)</f>
        <v>0</v>
      </c>
      <c r="H194" s="55">
        <f t="shared" si="75"/>
        <v>0</v>
      </c>
      <c r="I194" s="61"/>
      <c r="J194" s="181"/>
      <c r="K194" s="182"/>
      <c r="L194" s="53">
        <f>SUMIFS('Прайс материалы'!I:I,'Прайс материалы'!A:A,I194)</f>
        <v>0</v>
      </c>
      <c r="M194" s="53">
        <f t="shared" si="76"/>
        <v>0</v>
      </c>
      <c r="N194" s="54">
        <f>SUMIFS('Прайс материалы'!C:C,'Прайс материалы'!A:A,I194)</f>
        <v>0</v>
      </c>
      <c r="O194" s="58">
        <f t="shared" si="77"/>
        <v>0</v>
      </c>
      <c r="Q194" s="22" t="str">
        <f t="shared" si="71"/>
        <v>-</v>
      </c>
      <c r="R194" s="22" t="str">
        <f t="shared" si="72"/>
        <v>-</v>
      </c>
    </row>
    <row r="195">
      <c r="A195" s="67"/>
      <c r="B195" s="67"/>
      <c r="C195" s="68"/>
      <c r="D195" s="69"/>
      <c r="E195" s="53">
        <f>SUMIFS('Прайс работы и услуги'!J:J,'Прайс работы и услуги'!B:B,B195)</f>
        <v>0</v>
      </c>
      <c r="F195" s="53">
        <f t="shared" si="74"/>
        <v>0</v>
      </c>
      <c r="G195" s="54">
        <f>SUMIFS('Прайс работы и услуги'!D:D,'Прайс работы и услуги'!B:B,B195)</f>
        <v>0</v>
      </c>
      <c r="H195" s="55">
        <f t="shared" si="75"/>
        <v>0</v>
      </c>
      <c r="I195" s="61"/>
      <c r="J195" s="181"/>
      <c r="K195" s="182"/>
      <c r="L195" s="53">
        <f>SUMIFS('Прайс материалы'!I:I,'Прайс материалы'!A:A,I195)</f>
        <v>0</v>
      </c>
      <c r="M195" s="53">
        <f t="shared" si="76"/>
        <v>0</v>
      </c>
      <c r="N195" s="54">
        <f>SUMIFS('Прайс материалы'!C:C,'Прайс материалы'!A:A,I195)</f>
        <v>0</v>
      </c>
      <c r="O195" s="58">
        <f t="shared" si="77"/>
        <v>0</v>
      </c>
      <c r="Q195" s="22" t="str">
        <f t="shared" si="71"/>
        <v>-</v>
      </c>
      <c r="R195" s="22" t="str">
        <f t="shared" si="72"/>
        <v>-</v>
      </c>
    </row>
    <row r="196">
      <c r="A196" s="67"/>
      <c r="B196" s="67"/>
      <c r="C196" s="68"/>
      <c r="D196" s="69"/>
      <c r="E196" s="53">
        <f>SUMIFS('Прайс работы и услуги'!J:J,'Прайс работы и услуги'!B:B,B196)</f>
        <v>0</v>
      </c>
      <c r="F196" s="53">
        <f t="shared" si="74"/>
        <v>0</v>
      </c>
      <c r="G196" s="54">
        <f>SUMIFS('Прайс работы и услуги'!D:D,'Прайс работы и услуги'!B:B,B196)</f>
        <v>0</v>
      </c>
      <c r="H196" s="55">
        <f t="shared" si="75"/>
        <v>0</v>
      </c>
      <c r="I196" s="61"/>
      <c r="J196" s="181"/>
      <c r="K196" s="182"/>
      <c r="L196" s="53">
        <f>SUMIFS('Прайс материалы'!I:I,'Прайс материалы'!A:A,I196)</f>
        <v>0</v>
      </c>
      <c r="M196" s="53">
        <f t="shared" si="76"/>
        <v>0</v>
      </c>
      <c r="N196" s="54">
        <f>SUMIFS('Прайс материалы'!C:C,'Прайс материалы'!A:A,I196)</f>
        <v>0</v>
      </c>
      <c r="O196" s="58">
        <f t="shared" si="77"/>
        <v>0</v>
      </c>
      <c r="Q196" s="22" t="str">
        <f t="shared" si="71"/>
        <v>-</v>
      </c>
      <c r="R196" s="22" t="str">
        <f t="shared" si="72"/>
        <v>-</v>
      </c>
    </row>
    <row r="197">
      <c r="A197" s="67"/>
      <c r="B197" s="67"/>
      <c r="C197" s="68"/>
      <c r="D197" s="69"/>
      <c r="E197" s="53">
        <f>SUMIFS('Прайс работы и услуги'!J:J,'Прайс работы и услуги'!B:B,B197)</f>
        <v>0</v>
      </c>
      <c r="F197" s="53">
        <f t="shared" si="74"/>
        <v>0</v>
      </c>
      <c r="G197" s="54">
        <f>SUMIFS('Прайс работы и услуги'!D:D,'Прайс работы и услуги'!B:B,B197)</f>
        <v>0</v>
      </c>
      <c r="H197" s="55">
        <f t="shared" si="75"/>
        <v>0</v>
      </c>
      <c r="I197" s="61"/>
      <c r="J197" s="181"/>
      <c r="K197" s="182"/>
      <c r="L197" s="53">
        <f>SUMIFS('Прайс материалы'!I:I,'Прайс материалы'!A:A,I197)</f>
        <v>0</v>
      </c>
      <c r="M197" s="53">
        <f t="shared" si="76"/>
        <v>0</v>
      </c>
      <c r="N197" s="54">
        <f>SUMIFS('Прайс материалы'!C:C,'Прайс материалы'!A:A,I197)</f>
        <v>0</v>
      </c>
      <c r="O197" s="58">
        <f t="shared" si="77"/>
        <v>0</v>
      </c>
      <c r="Q197" s="22" t="str">
        <f t="shared" si="71"/>
        <v>-</v>
      </c>
      <c r="R197" s="22" t="str">
        <f t="shared" si="72"/>
        <v>-</v>
      </c>
    </row>
    <row r="198">
      <c r="A198" s="67"/>
      <c r="B198" s="67"/>
      <c r="C198" s="68"/>
      <c r="D198" s="69"/>
      <c r="E198" s="53">
        <f>SUMIFS('Прайс работы и услуги'!J:J,'Прайс работы и услуги'!B:B,B198)</f>
        <v>0</v>
      </c>
      <c r="F198" s="53">
        <f t="shared" si="74"/>
        <v>0</v>
      </c>
      <c r="G198" s="54">
        <f>SUMIFS('Прайс работы и услуги'!D:D,'Прайс работы и услуги'!B:B,B198)</f>
        <v>0</v>
      </c>
      <c r="H198" s="55">
        <f t="shared" si="75"/>
        <v>0</v>
      </c>
      <c r="I198" s="61"/>
      <c r="J198" s="181"/>
      <c r="K198" s="182"/>
      <c r="L198" s="53">
        <f>SUMIFS('Прайс материалы'!I:I,'Прайс материалы'!A:A,I198)</f>
        <v>0</v>
      </c>
      <c r="M198" s="53">
        <f t="shared" si="76"/>
        <v>0</v>
      </c>
      <c r="N198" s="54">
        <f>SUMIFS('Прайс материалы'!C:C,'Прайс материалы'!A:A,I198)</f>
        <v>0</v>
      </c>
      <c r="O198" s="58">
        <f t="shared" si="77"/>
        <v>0</v>
      </c>
      <c r="Q198" s="22" t="str">
        <f t="shared" si="71"/>
        <v>-</v>
      </c>
      <c r="R198" s="22" t="str">
        <f t="shared" si="72"/>
        <v>-</v>
      </c>
    </row>
    <row r="199">
      <c r="A199" s="49"/>
      <c r="B199" s="67"/>
      <c r="C199" s="68"/>
      <c r="D199" s="69"/>
      <c r="E199" s="53">
        <f>SUMIFS('Прайс работы и услуги'!J:J,'Прайс работы и услуги'!B:B,B199)</f>
        <v>0</v>
      </c>
      <c r="F199" s="53">
        <f t="shared" si="74"/>
        <v>0</v>
      </c>
      <c r="G199" s="54">
        <f>SUMIFS('Прайс работы и услуги'!D:D,'Прайс работы и услуги'!B:B,B199)</f>
        <v>0</v>
      </c>
      <c r="H199" s="55">
        <f t="shared" si="75"/>
        <v>0</v>
      </c>
      <c r="I199" s="61"/>
      <c r="J199" s="181"/>
      <c r="K199" s="182"/>
      <c r="L199" s="53">
        <f>SUMIFS('Прайс материалы'!I:I,'Прайс материалы'!A:A,I199)</f>
        <v>0</v>
      </c>
      <c r="M199" s="53">
        <f t="shared" si="76"/>
        <v>0</v>
      </c>
      <c r="N199" s="54">
        <f>SUMIFS('Прайс материалы'!C:C,'Прайс материалы'!A:A,I199)</f>
        <v>0</v>
      </c>
      <c r="O199" s="58">
        <f t="shared" si="77"/>
        <v>0</v>
      </c>
      <c r="Q199" s="22" t="str">
        <f t="shared" si="71"/>
        <v>-</v>
      </c>
      <c r="R199" s="22" t="str">
        <f t="shared" si="72"/>
        <v>-</v>
      </c>
    </row>
    <row r="200">
      <c r="A200" s="49"/>
      <c r="B200" s="67"/>
      <c r="C200" s="68"/>
      <c r="D200" s="69"/>
      <c r="E200" s="53">
        <f>SUMIFS('Прайс работы и услуги'!J:J,'Прайс работы и услуги'!B:B,B200)</f>
        <v>0</v>
      </c>
      <c r="F200" s="53">
        <f t="shared" si="74"/>
        <v>0</v>
      </c>
      <c r="G200" s="54">
        <f>SUMIFS('Прайс работы и услуги'!D:D,'Прайс работы и услуги'!B:B,B200)</f>
        <v>0</v>
      </c>
      <c r="H200" s="55">
        <f t="shared" si="75"/>
        <v>0</v>
      </c>
      <c r="I200" s="61"/>
      <c r="J200" s="181"/>
      <c r="K200" s="182"/>
      <c r="L200" s="53">
        <f>SUMIFS('Прайс материалы'!I:I,'Прайс материалы'!A:A,I200)</f>
        <v>0</v>
      </c>
      <c r="M200" s="53">
        <f t="shared" si="76"/>
        <v>0</v>
      </c>
      <c r="N200" s="54">
        <f>SUMIFS('Прайс материалы'!C:C,'Прайс материалы'!A:A,I200)</f>
        <v>0</v>
      </c>
      <c r="O200" s="58">
        <f t="shared" si="77"/>
        <v>0</v>
      </c>
      <c r="Q200" s="22" t="str">
        <f t="shared" si="71"/>
        <v>-</v>
      </c>
      <c r="R200" s="22" t="str">
        <f t="shared" si="72"/>
        <v>-</v>
      </c>
    </row>
    <row r="201">
      <c r="A201" s="49"/>
      <c r="B201" s="67"/>
      <c r="C201" s="68"/>
      <c r="D201" s="69"/>
      <c r="E201" s="53">
        <f>SUMIFS('Прайс работы и услуги'!J:J,'Прайс работы и услуги'!B:B,B201)</f>
        <v>0</v>
      </c>
      <c r="F201" s="53">
        <f t="shared" si="74"/>
        <v>0</v>
      </c>
      <c r="G201" s="54">
        <f>SUMIFS('Прайс работы и услуги'!D:D,'Прайс работы и услуги'!B:B,B201)</f>
        <v>0</v>
      </c>
      <c r="H201" s="55">
        <f t="shared" si="75"/>
        <v>0</v>
      </c>
      <c r="I201" s="61"/>
      <c r="J201" s="181"/>
      <c r="K201" s="182"/>
      <c r="L201" s="53">
        <f>SUMIFS('Прайс материалы'!I:I,'Прайс материалы'!A:A,I201)</f>
        <v>0</v>
      </c>
      <c r="M201" s="53">
        <f t="shared" si="76"/>
        <v>0</v>
      </c>
      <c r="N201" s="54">
        <f>SUMIFS('Прайс материалы'!C:C,'Прайс материалы'!A:A,I201)</f>
        <v>0</v>
      </c>
      <c r="O201" s="58">
        <f t="shared" si="77"/>
        <v>0</v>
      </c>
      <c r="Q201" s="22" t="str">
        <f t="shared" si="71"/>
        <v>-</v>
      </c>
      <c r="R201" s="22" t="str">
        <f t="shared" si="72"/>
        <v>-</v>
      </c>
    </row>
    <row r="202">
      <c r="A202" s="49"/>
      <c r="B202" s="67"/>
      <c r="C202" s="68"/>
      <c r="D202" s="69"/>
      <c r="E202" s="53">
        <f>SUMIFS('Прайс работы и услуги'!J:J,'Прайс работы и услуги'!B:B,B202)</f>
        <v>0</v>
      </c>
      <c r="F202" s="53">
        <f t="shared" si="74"/>
        <v>0</v>
      </c>
      <c r="G202" s="54">
        <f>SUMIFS('Прайс работы и услуги'!D:D,'Прайс работы и услуги'!B:B,B202)</f>
        <v>0</v>
      </c>
      <c r="H202" s="55">
        <f t="shared" si="75"/>
        <v>0</v>
      </c>
      <c r="I202" s="61"/>
      <c r="J202" s="181"/>
      <c r="K202" s="182"/>
      <c r="L202" s="53">
        <f>SUMIFS('Прайс материалы'!I:I,'Прайс материалы'!A:A,I202)</f>
        <v>0</v>
      </c>
      <c r="M202" s="53">
        <f t="shared" si="76"/>
        <v>0</v>
      </c>
      <c r="N202" s="54">
        <f>SUMIFS('Прайс материалы'!C:C,'Прайс материалы'!A:A,I202)</f>
        <v>0</v>
      </c>
      <c r="O202" s="58">
        <f t="shared" si="77"/>
        <v>0</v>
      </c>
      <c r="Q202" s="22" t="str">
        <f t="shared" si="71"/>
        <v>-</v>
      </c>
      <c r="R202" s="22" t="str">
        <f t="shared" si="72"/>
        <v>-</v>
      </c>
    </row>
    <row r="203">
      <c r="A203" s="49"/>
      <c r="B203" s="67"/>
      <c r="C203" s="68"/>
      <c r="D203" s="69"/>
      <c r="E203" s="53">
        <f>SUMIFS('Прайс работы и услуги'!J:J,'Прайс работы и услуги'!B:B,B203)</f>
        <v>0</v>
      </c>
      <c r="F203" s="53">
        <f t="shared" si="74"/>
        <v>0</v>
      </c>
      <c r="G203" s="54">
        <f>SUMIFS('Прайс работы и услуги'!D:D,'Прайс работы и услуги'!B:B,B203)</f>
        <v>0</v>
      </c>
      <c r="H203" s="55">
        <f t="shared" si="75"/>
        <v>0</v>
      </c>
      <c r="I203" s="61"/>
      <c r="J203" s="181"/>
      <c r="K203" s="182"/>
      <c r="L203" s="53">
        <f>SUMIFS('Прайс материалы'!I:I,'Прайс материалы'!A:A,I203)</f>
        <v>0</v>
      </c>
      <c r="M203" s="53">
        <f t="shared" si="76"/>
        <v>0</v>
      </c>
      <c r="N203" s="54">
        <f>SUMIFS('Прайс материалы'!C:C,'Прайс материалы'!A:A,I203)</f>
        <v>0</v>
      </c>
      <c r="O203" s="58">
        <f t="shared" si="77"/>
        <v>0</v>
      </c>
      <c r="Q203" s="22" t="str">
        <f t="shared" si="71"/>
        <v>-</v>
      </c>
      <c r="R203" s="22" t="str">
        <f t="shared" si="72"/>
        <v>-</v>
      </c>
    </row>
    <row r="204">
      <c r="A204" s="49"/>
      <c r="B204" s="67"/>
      <c r="C204" s="68"/>
      <c r="D204" s="69"/>
      <c r="E204" s="53">
        <f>SUMIFS('Прайс работы и услуги'!J:J,'Прайс работы и услуги'!B:B,B204)</f>
        <v>0</v>
      </c>
      <c r="F204" s="53">
        <f t="shared" si="74"/>
        <v>0</v>
      </c>
      <c r="G204" s="54">
        <f>SUMIFS('Прайс работы и услуги'!D:D,'Прайс работы и услуги'!B:B,B204)</f>
        <v>0</v>
      </c>
      <c r="H204" s="55">
        <f t="shared" si="75"/>
        <v>0</v>
      </c>
      <c r="I204" s="61"/>
      <c r="J204" s="181"/>
      <c r="K204" s="182"/>
      <c r="L204" s="53">
        <f>SUMIFS('Прайс материалы'!I:I,'Прайс материалы'!A:A,I204)</f>
        <v>0</v>
      </c>
      <c r="M204" s="53">
        <f t="shared" si="76"/>
        <v>0</v>
      </c>
      <c r="N204" s="54">
        <f>SUMIFS('Прайс материалы'!C:C,'Прайс материалы'!A:A,I204)</f>
        <v>0</v>
      </c>
      <c r="O204" s="58">
        <f t="shared" si="77"/>
        <v>0</v>
      </c>
      <c r="Q204" s="22" t="str">
        <f t="shared" si="71"/>
        <v>-</v>
      </c>
      <c r="R204" s="22" t="str">
        <f t="shared" si="72"/>
        <v>-</v>
      </c>
    </row>
    <row r="205">
      <c r="A205" s="49"/>
      <c r="B205" s="67"/>
      <c r="C205" s="68"/>
      <c r="D205" s="69"/>
      <c r="E205" s="53">
        <f>SUMIFS('Прайс работы и услуги'!J:J,'Прайс работы и услуги'!B:B,B205)</f>
        <v>0</v>
      </c>
      <c r="F205" s="53">
        <f t="shared" si="74"/>
        <v>0</v>
      </c>
      <c r="G205" s="54">
        <f>SUMIFS('Прайс работы и услуги'!D:D,'Прайс работы и услуги'!B:B,B205)</f>
        <v>0</v>
      </c>
      <c r="H205" s="55">
        <f t="shared" si="75"/>
        <v>0</v>
      </c>
      <c r="I205" s="61"/>
      <c r="J205" s="181"/>
      <c r="K205" s="182"/>
      <c r="L205" s="53">
        <f>SUMIFS('Прайс материалы'!I:I,'Прайс материалы'!A:A,I205)</f>
        <v>0</v>
      </c>
      <c r="M205" s="53">
        <f t="shared" si="76"/>
        <v>0</v>
      </c>
      <c r="N205" s="54">
        <f>SUMIFS('Прайс материалы'!C:C,'Прайс материалы'!A:A,I205)</f>
        <v>0</v>
      </c>
      <c r="O205" s="58">
        <f t="shared" si="77"/>
        <v>0</v>
      </c>
      <c r="Q205" s="22" t="str">
        <f t="shared" si="71"/>
        <v>-</v>
      </c>
      <c r="R205" s="22" t="str">
        <f t="shared" si="72"/>
        <v>-</v>
      </c>
    </row>
    <row r="206">
      <c r="A206" s="49"/>
      <c r="B206" s="67"/>
      <c r="C206" s="68"/>
      <c r="D206" s="69"/>
      <c r="E206" s="53">
        <f>SUMIFS('Прайс работы и услуги'!J:J,'Прайс работы и услуги'!B:B,B206)</f>
        <v>0</v>
      </c>
      <c r="F206" s="53">
        <f t="shared" si="74"/>
        <v>0</v>
      </c>
      <c r="G206" s="54">
        <f>SUMIFS('Прайс работы и услуги'!D:D,'Прайс работы и услуги'!B:B,B206)</f>
        <v>0</v>
      </c>
      <c r="H206" s="55">
        <f t="shared" si="75"/>
        <v>0</v>
      </c>
      <c r="I206" s="61"/>
      <c r="J206" s="181"/>
      <c r="K206" s="182"/>
      <c r="L206" s="53">
        <f>SUMIFS('Прайс материалы'!I:I,'Прайс материалы'!A:A,I206)</f>
        <v>0</v>
      </c>
      <c r="M206" s="53">
        <f t="shared" si="76"/>
        <v>0</v>
      </c>
      <c r="N206" s="54">
        <f>SUMIFS('Прайс материалы'!C:C,'Прайс материалы'!A:A,I206)</f>
        <v>0</v>
      </c>
      <c r="O206" s="58">
        <f t="shared" si="77"/>
        <v>0</v>
      </c>
      <c r="Q206" s="22" t="str">
        <f t="shared" si="71"/>
        <v>-</v>
      </c>
      <c r="R206" s="22" t="str">
        <f t="shared" si="72"/>
        <v>-</v>
      </c>
    </row>
    <row r="207">
      <c r="A207" s="49"/>
      <c r="B207" s="67"/>
      <c r="C207" s="68"/>
      <c r="D207" s="69"/>
      <c r="E207" s="53">
        <f>SUMIFS('Прайс работы и услуги'!J:J,'Прайс работы и услуги'!B:B,B207)</f>
        <v>0</v>
      </c>
      <c r="F207" s="53">
        <f t="shared" si="74"/>
        <v>0</v>
      </c>
      <c r="G207" s="54">
        <f>SUMIFS('Прайс работы и услуги'!D:D,'Прайс работы и услуги'!B:B,B207)</f>
        <v>0</v>
      </c>
      <c r="H207" s="55">
        <f t="shared" si="75"/>
        <v>0</v>
      </c>
      <c r="I207" s="61"/>
      <c r="J207" s="181"/>
      <c r="K207" s="182"/>
      <c r="L207" s="53">
        <f>SUMIFS('Прайс материалы'!I:I,'Прайс материалы'!A:A,I207)</f>
        <v>0</v>
      </c>
      <c r="M207" s="53">
        <f t="shared" si="76"/>
        <v>0</v>
      </c>
      <c r="N207" s="54">
        <f>SUMIFS('Прайс материалы'!C:C,'Прайс материалы'!A:A,I207)</f>
        <v>0</v>
      </c>
      <c r="O207" s="58">
        <f t="shared" si="77"/>
        <v>0</v>
      </c>
      <c r="Q207" s="22" t="str">
        <f t="shared" si="71"/>
        <v>-</v>
      </c>
      <c r="R207" s="22" t="str">
        <f t="shared" si="72"/>
        <v>-</v>
      </c>
    </row>
    <row r="208">
      <c r="A208" s="49"/>
      <c r="B208" s="67"/>
      <c r="C208" s="68"/>
      <c r="D208" s="69"/>
      <c r="E208" s="53">
        <f>SUMIFS('Прайс работы и услуги'!J:J,'Прайс работы и услуги'!B:B,B208)</f>
        <v>0</v>
      </c>
      <c r="F208" s="53">
        <f t="shared" si="74"/>
        <v>0</v>
      </c>
      <c r="G208" s="54">
        <f>SUMIFS('Прайс работы и услуги'!D:D,'Прайс работы и услуги'!B:B,B208)</f>
        <v>0</v>
      </c>
      <c r="H208" s="55">
        <f t="shared" si="75"/>
        <v>0</v>
      </c>
      <c r="I208" s="61"/>
      <c r="J208" s="181"/>
      <c r="K208" s="182"/>
      <c r="L208" s="53">
        <f>SUMIFS('Прайс материалы'!I:I,'Прайс материалы'!A:A,I208)</f>
        <v>0</v>
      </c>
      <c r="M208" s="53">
        <f t="shared" si="76"/>
        <v>0</v>
      </c>
      <c r="N208" s="54">
        <f>SUMIFS('Прайс материалы'!C:C,'Прайс материалы'!A:A,I208)</f>
        <v>0</v>
      </c>
      <c r="O208" s="58">
        <f t="shared" si="77"/>
        <v>0</v>
      </c>
      <c r="Q208" s="22" t="str">
        <f t="shared" si="71"/>
        <v>-</v>
      </c>
      <c r="R208" s="22" t="str">
        <f t="shared" si="72"/>
        <v>-</v>
      </c>
    </row>
    <row r="209">
      <c r="A209" s="49"/>
      <c r="B209" s="67"/>
      <c r="C209" s="68"/>
      <c r="D209" s="69"/>
      <c r="E209" s="53">
        <f>SUMIFS('Прайс работы и услуги'!J:J,'Прайс работы и услуги'!B:B,B209)</f>
        <v>0</v>
      </c>
      <c r="F209" s="53">
        <f t="shared" si="74"/>
        <v>0</v>
      </c>
      <c r="G209" s="54">
        <f>SUMIFS('Прайс работы и услуги'!D:D,'Прайс работы и услуги'!B:B,B209)</f>
        <v>0</v>
      </c>
      <c r="H209" s="55">
        <f t="shared" si="75"/>
        <v>0</v>
      </c>
      <c r="I209" s="61"/>
      <c r="J209" s="183"/>
      <c r="K209" s="182"/>
      <c r="L209" s="53">
        <f>SUMIFS('Прайс материалы'!I:I,'Прайс материалы'!A:A,I209)</f>
        <v>0</v>
      </c>
      <c r="M209" s="53">
        <f t="shared" si="76"/>
        <v>0</v>
      </c>
      <c r="N209" s="54">
        <f>SUMIFS('Прайс материалы'!C:C,'Прайс материалы'!A:A,I209)</f>
        <v>0</v>
      </c>
      <c r="O209" s="58">
        <f t="shared" si="77"/>
        <v>0</v>
      </c>
      <c r="Q209" s="22" t="str">
        <f t="shared" si="71"/>
        <v>-</v>
      </c>
      <c r="R209" s="22" t="str">
        <f t="shared" si="72"/>
        <v>-</v>
      </c>
    </row>
    <row r="210">
      <c r="A210" s="49"/>
      <c r="B210" s="67"/>
      <c r="C210" s="68"/>
      <c r="D210" s="69"/>
      <c r="E210" s="53">
        <f>SUMIFS('Прайс работы и услуги'!J:J,'Прайс работы и услуги'!B:B,B210)</f>
        <v>0</v>
      </c>
      <c r="F210" s="53">
        <f t="shared" si="74"/>
        <v>0</v>
      </c>
      <c r="G210" s="54">
        <f>SUMIFS('Прайс работы и услуги'!D:D,'Прайс работы и услуги'!B:B,B210)</f>
        <v>0</v>
      </c>
      <c r="H210" s="55">
        <f t="shared" si="75"/>
        <v>0</v>
      </c>
      <c r="I210" s="61"/>
      <c r="J210" s="183"/>
      <c r="K210" s="182"/>
      <c r="L210" s="53">
        <f>SUMIFS('Прайс материалы'!I:I,'Прайс материалы'!A:A,I210)</f>
        <v>0</v>
      </c>
      <c r="M210" s="53">
        <f t="shared" si="76"/>
        <v>0</v>
      </c>
      <c r="N210" s="54">
        <f>SUMIFS('Прайс материалы'!C:C,'Прайс материалы'!A:A,I210)</f>
        <v>0</v>
      </c>
      <c r="O210" s="58">
        <f t="shared" si="77"/>
        <v>0</v>
      </c>
      <c r="Q210" s="22" t="str">
        <f t="shared" si="71"/>
        <v>-</v>
      </c>
      <c r="R210" s="22" t="str">
        <f t="shared" si="72"/>
        <v>-</v>
      </c>
    </row>
    <row r="211">
      <c r="A211" s="49"/>
      <c r="B211" s="67"/>
      <c r="C211" s="68"/>
      <c r="D211" s="69"/>
      <c r="E211" s="53">
        <f>SUMIFS('Прайс работы и услуги'!J:J,'Прайс работы и услуги'!B:B,B211)</f>
        <v>0</v>
      </c>
      <c r="F211" s="53">
        <f t="shared" si="74"/>
        <v>0</v>
      </c>
      <c r="G211" s="54">
        <f>SUMIFS('Прайс работы и услуги'!D:D,'Прайс работы и услуги'!B:B,B211)</f>
        <v>0</v>
      </c>
      <c r="H211" s="55">
        <f t="shared" si="75"/>
        <v>0</v>
      </c>
      <c r="I211" s="61"/>
      <c r="J211" s="183"/>
      <c r="K211" s="182"/>
      <c r="L211" s="53">
        <f>SUMIFS('Прайс материалы'!I:I,'Прайс материалы'!A:A,I211)</f>
        <v>0</v>
      </c>
      <c r="M211" s="53">
        <f t="shared" si="76"/>
        <v>0</v>
      </c>
      <c r="N211" s="54">
        <f>SUMIFS('Прайс материалы'!C:C,'Прайс материалы'!A:A,I211)</f>
        <v>0</v>
      </c>
      <c r="O211" s="58">
        <f t="shared" si="77"/>
        <v>0</v>
      </c>
      <c r="Q211" s="22" t="str">
        <f t="shared" si="71"/>
        <v>-</v>
      </c>
      <c r="R211" s="22" t="str">
        <f t="shared" si="72"/>
        <v>-</v>
      </c>
    </row>
    <row r="212">
      <c r="A212" s="49"/>
      <c r="B212" s="67"/>
      <c r="C212" s="68"/>
      <c r="D212" s="69"/>
      <c r="E212" s="53">
        <f>SUMIFS('Прайс работы и услуги'!J:J,'Прайс работы и услуги'!B:B,B212)</f>
        <v>0</v>
      </c>
      <c r="F212" s="53">
        <f t="shared" si="74"/>
        <v>0</v>
      </c>
      <c r="G212" s="54">
        <f>SUMIFS('Прайс работы и услуги'!D:D,'Прайс работы и услуги'!B:B,B212)</f>
        <v>0</v>
      </c>
      <c r="H212" s="55">
        <f t="shared" si="75"/>
        <v>0</v>
      </c>
      <c r="I212" s="61"/>
      <c r="J212" s="183"/>
      <c r="K212" s="182"/>
      <c r="L212" s="53">
        <f>SUMIFS('Прайс материалы'!I:I,'Прайс материалы'!A:A,I212)</f>
        <v>0</v>
      </c>
      <c r="M212" s="53">
        <f t="shared" si="76"/>
        <v>0</v>
      </c>
      <c r="N212" s="54">
        <f>SUMIFS('Прайс материалы'!C:C,'Прайс материалы'!A:A,I212)</f>
        <v>0</v>
      </c>
      <c r="O212" s="58">
        <f t="shared" si="77"/>
        <v>0</v>
      </c>
      <c r="Q212" s="22" t="str">
        <f t="shared" si="71"/>
        <v>-</v>
      </c>
      <c r="R212" s="22" t="str">
        <f t="shared" si="72"/>
        <v>-</v>
      </c>
    </row>
    <row r="213">
      <c r="A213" s="49"/>
      <c r="B213" s="67"/>
      <c r="C213" s="68"/>
      <c r="D213" s="69"/>
      <c r="E213" s="53">
        <f>SUMIFS('Прайс работы и услуги'!J:J,'Прайс работы и услуги'!B:B,B213)</f>
        <v>0</v>
      </c>
      <c r="F213" s="53">
        <f t="shared" si="74"/>
        <v>0</v>
      </c>
      <c r="G213" s="54">
        <f>SUMIFS('Прайс работы и услуги'!D:D,'Прайс работы и услуги'!B:B,B213)</f>
        <v>0</v>
      </c>
      <c r="H213" s="55">
        <f t="shared" si="75"/>
        <v>0</v>
      </c>
      <c r="I213" s="61"/>
      <c r="J213" s="183"/>
      <c r="K213" s="182"/>
      <c r="L213" s="53">
        <f>SUMIFS('Прайс материалы'!I:I,'Прайс материалы'!A:A,I213)</f>
        <v>0</v>
      </c>
      <c r="M213" s="53">
        <f t="shared" si="76"/>
        <v>0</v>
      </c>
      <c r="N213" s="54">
        <f>SUMIFS('Прайс материалы'!C:C,'Прайс материалы'!A:A,I213)</f>
        <v>0</v>
      </c>
      <c r="O213" s="58">
        <f t="shared" si="77"/>
        <v>0</v>
      </c>
      <c r="Q213" s="22" t="str">
        <f t="shared" si="71"/>
        <v>-</v>
      </c>
      <c r="R213" s="22" t="str">
        <f t="shared" si="72"/>
        <v>-</v>
      </c>
    </row>
    <row r="214">
      <c r="A214" s="49"/>
      <c r="B214" s="67"/>
      <c r="C214" s="68"/>
      <c r="D214" s="69"/>
      <c r="E214" s="53">
        <f>SUMIFS('Прайс работы и услуги'!J:J,'Прайс работы и услуги'!B:B,B214)</f>
        <v>0</v>
      </c>
      <c r="F214" s="53">
        <f t="shared" si="74"/>
        <v>0</v>
      </c>
      <c r="G214" s="54">
        <f>SUMIFS('Прайс работы и услуги'!D:D,'Прайс работы и услуги'!B:B,B214)</f>
        <v>0</v>
      </c>
      <c r="H214" s="55">
        <f t="shared" si="75"/>
        <v>0</v>
      </c>
      <c r="I214" s="61"/>
      <c r="J214" s="183"/>
      <c r="K214" s="182"/>
      <c r="L214" s="53">
        <f>SUMIFS('Прайс материалы'!I:I,'Прайс материалы'!A:A,I214)</f>
        <v>0</v>
      </c>
      <c r="M214" s="53">
        <f t="shared" si="76"/>
        <v>0</v>
      </c>
      <c r="N214" s="54">
        <f>SUMIFS('Прайс материалы'!C:C,'Прайс материалы'!A:A,I214)</f>
        <v>0</v>
      </c>
      <c r="O214" s="58">
        <f t="shared" si="77"/>
        <v>0</v>
      </c>
      <c r="Q214" s="22" t="str">
        <f t="shared" si="71"/>
        <v>-</v>
      </c>
      <c r="R214" s="22" t="str">
        <f t="shared" si="72"/>
        <v>-</v>
      </c>
    </row>
    <row r="215">
      <c r="A215" s="49"/>
      <c r="B215" s="67"/>
      <c r="C215" s="68"/>
      <c r="D215" s="69"/>
      <c r="E215" s="53">
        <f>SUMIFS('Прайс работы и услуги'!J:J,'Прайс работы и услуги'!B:B,B215)</f>
        <v>0</v>
      </c>
      <c r="F215" s="53">
        <f t="shared" si="74"/>
        <v>0</v>
      </c>
      <c r="G215" s="54">
        <f>SUMIFS('Прайс работы и услуги'!D:D,'Прайс работы и услуги'!B:B,B215)</f>
        <v>0</v>
      </c>
      <c r="H215" s="55">
        <f t="shared" si="75"/>
        <v>0</v>
      </c>
      <c r="I215" s="61"/>
      <c r="J215" s="183"/>
      <c r="K215" s="182"/>
      <c r="L215" s="53">
        <f>SUMIFS('Прайс материалы'!I:I,'Прайс материалы'!A:A,I215)</f>
        <v>0</v>
      </c>
      <c r="M215" s="53">
        <f t="shared" si="76"/>
        <v>0</v>
      </c>
      <c r="N215" s="54">
        <f>SUMIFS('Прайс материалы'!C:C,'Прайс материалы'!A:A,I215)</f>
        <v>0</v>
      </c>
      <c r="O215" s="58">
        <f t="shared" si="77"/>
        <v>0</v>
      </c>
      <c r="Q215" s="22" t="str">
        <f t="shared" si="71"/>
        <v>-</v>
      </c>
      <c r="R215" s="22" t="str">
        <f t="shared" si="72"/>
        <v>-</v>
      </c>
    </row>
    <row r="216">
      <c r="A216" s="49"/>
      <c r="B216" s="67"/>
      <c r="C216" s="68"/>
      <c r="D216" s="69"/>
      <c r="E216" s="53">
        <f>SUMIFS('Прайс работы и услуги'!J:J,'Прайс работы и услуги'!B:B,B216)</f>
        <v>0</v>
      </c>
      <c r="F216" s="53">
        <f t="shared" si="74"/>
        <v>0</v>
      </c>
      <c r="G216" s="54">
        <f>SUMIFS('Прайс работы и услуги'!D:D,'Прайс работы и услуги'!B:B,B216)</f>
        <v>0</v>
      </c>
      <c r="H216" s="55">
        <f t="shared" si="75"/>
        <v>0</v>
      </c>
      <c r="I216" s="61"/>
      <c r="J216" s="183"/>
      <c r="K216" s="182"/>
      <c r="L216" s="53">
        <f>SUMIFS('Прайс материалы'!I:I,'Прайс материалы'!A:A,I216)</f>
        <v>0</v>
      </c>
      <c r="M216" s="53">
        <f t="shared" si="76"/>
        <v>0</v>
      </c>
      <c r="N216" s="54">
        <f>SUMIFS('Прайс материалы'!C:C,'Прайс материалы'!A:A,I216)</f>
        <v>0</v>
      </c>
      <c r="O216" s="58">
        <f t="shared" si="77"/>
        <v>0</v>
      </c>
      <c r="Q216" s="22" t="str">
        <f t="shared" si="71"/>
        <v>-</v>
      </c>
      <c r="R216" s="22" t="str">
        <f t="shared" si="72"/>
        <v>-</v>
      </c>
    </row>
    <row r="217">
      <c r="A217" s="49"/>
      <c r="B217" s="67"/>
      <c r="C217" s="68"/>
      <c r="D217" s="69"/>
      <c r="E217" s="53">
        <f>SUMIFS('Прайс работы и услуги'!J:J,'Прайс работы и услуги'!B:B,B217)</f>
        <v>0</v>
      </c>
      <c r="F217" s="53">
        <f t="shared" si="74"/>
        <v>0</v>
      </c>
      <c r="G217" s="54">
        <f>SUMIFS('Прайс работы и услуги'!D:D,'Прайс работы и услуги'!B:B,B217)</f>
        <v>0</v>
      </c>
      <c r="H217" s="55">
        <f t="shared" si="75"/>
        <v>0</v>
      </c>
      <c r="I217" s="61"/>
      <c r="J217" s="183"/>
      <c r="K217" s="182"/>
      <c r="L217" s="53">
        <f>SUMIFS('Прайс материалы'!I:I,'Прайс материалы'!A:A,I217)</f>
        <v>0</v>
      </c>
      <c r="M217" s="53">
        <f t="shared" si="76"/>
        <v>0</v>
      </c>
      <c r="N217" s="54">
        <f>SUMIFS('Прайс материалы'!C:C,'Прайс материалы'!A:A,I217)</f>
        <v>0</v>
      </c>
      <c r="O217" s="58">
        <f t="shared" si="77"/>
        <v>0</v>
      </c>
      <c r="Q217" s="22" t="str">
        <f t="shared" si="71"/>
        <v>-</v>
      </c>
      <c r="R217" s="22" t="str">
        <f t="shared" si="72"/>
        <v>-</v>
      </c>
    </row>
    <row r="218">
      <c r="A218" s="49"/>
      <c r="B218" s="67"/>
      <c r="C218" s="68"/>
      <c r="D218" s="69"/>
      <c r="E218" s="53">
        <f>SUMIFS('Прайс работы и услуги'!J:J,'Прайс работы и услуги'!B:B,B218)</f>
        <v>0</v>
      </c>
      <c r="F218" s="53">
        <f t="shared" si="74"/>
        <v>0</v>
      </c>
      <c r="G218" s="54">
        <f>SUMIFS('Прайс работы и услуги'!D:D,'Прайс работы и услуги'!B:B,B218)</f>
        <v>0</v>
      </c>
      <c r="H218" s="55">
        <f t="shared" si="75"/>
        <v>0</v>
      </c>
      <c r="I218" s="61"/>
      <c r="J218" s="183"/>
      <c r="K218" s="182"/>
      <c r="L218" s="53">
        <f>SUMIFS('Прайс материалы'!I:I,'Прайс материалы'!A:A,I218)</f>
        <v>0</v>
      </c>
      <c r="M218" s="53">
        <f t="shared" si="76"/>
        <v>0</v>
      </c>
      <c r="N218" s="54">
        <f>SUMIFS('Прайс материалы'!C:C,'Прайс материалы'!A:A,I218)</f>
        <v>0</v>
      </c>
      <c r="O218" s="58">
        <f t="shared" si="77"/>
        <v>0</v>
      </c>
      <c r="Q218" s="22" t="str">
        <f t="shared" si="71"/>
        <v>-</v>
      </c>
      <c r="R218" s="22" t="str">
        <f t="shared" si="72"/>
        <v>-</v>
      </c>
    </row>
    <row r="219">
      <c r="A219" s="49"/>
      <c r="B219" s="67"/>
      <c r="C219" s="68"/>
      <c r="D219" s="69"/>
      <c r="E219" s="53">
        <f>SUMIFS('Прайс работы и услуги'!J:J,'Прайс работы и услуги'!B:B,B219)</f>
        <v>0</v>
      </c>
      <c r="F219" s="53">
        <f t="shared" si="74"/>
        <v>0</v>
      </c>
      <c r="G219" s="54">
        <f>SUMIFS('Прайс работы и услуги'!D:D,'Прайс работы и услуги'!B:B,B219)</f>
        <v>0</v>
      </c>
      <c r="H219" s="55">
        <f t="shared" si="75"/>
        <v>0</v>
      </c>
      <c r="I219" s="61"/>
      <c r="J219" s="183"/>
      <c r="K219" s="182"/>
      <c r="L219" s="53">
        <f>SUMIFS('Прайс материалы'!I:I,'Прайс материалы'!A:A,I219)</f>
        <v>0</v>
      </c>
      <c r="M219" s="53">
        <f t="shared" si="76"/>
        <v>0</v>
      </c>
      <c r="N219" s="54">
        <f>SUMIFS('Прайс материалы'!C:C,'Прайс материалы'!A:A,I219)</f>
        <v>0</v>
      </c>
      <c r="O219" s="58">
        <f t="shared" si="77"/>
        <v>0</v>
      </c>
      <c r="Q219" s="22" t="str">
        <f t="shared" si="71"/>
        <v>-</v>
      </c>
      <c r="R219" s="22" t="str">
        <f t="shared" si="72"/>
        <v>-</v>
      </c>
    </row>
    <row r="220">
      <c r="A220" s="49"/>
      <c r="B220" s="67"/>
      <c r="C220" s="68"/>
      <c r="D220" s="69"/>
      <c r="E220" s="53">
        <f>SUMIFS('Прайс работы и услуги'!J:J,'Прайс работы и услуги'!B:B,B220)</f>
        <v>0</v>
      </c>
      <c r="F220" s="53">
        <f t="shared" si="74"/>
        <v>0</v>
      </c>
      <c r="G220" s="54">
        <f>SUMIFS('Прайс работы и услуги'!D:D,'Прайс работы и услуги'!B:B,B220)</f>
        <v>0</v>
      </c>
      <c r="H220" s="55">
        <f t="shared" si="75"/>
        <v>0</v>
      </c>
      <c r="I220" s="61"/>
      <c r="J220" s="183"/>
      <c r="K220" s="182"/>
      <c r="L220" s="53">
        <f>SUMIFS('Прайс материалы'!I:I,'Прайс материалы'!A:A,I220)</f>
        <v>0</v>
      </c>
      <c r="M220" s="53">
        <f t="shared" si="76"/>
        <v>0</v>
      </c>
      <c r="N220" s="54">
        <f>SUMIFS('Прайс материалы'!C:C,'Прайс материалы'!A:A,I220)</f>
        <v>0</v>
      </c>
      <c r="O220" s="58">
        <f t="shared" si="77"/>
        <v>0</v>
      </c>
      <c r="Q220" s="22" t="str">
        <f t="shared" si="71"/>
        <v>-</v>
      </c>
      <c r="R220" s="22" t="str">
        <f t="shared" si="72"/>
        <v>-</v>
      </c>
    </row>
    <row r="221">
      <c r="A221" s="49"/>
      <c r="B221" s="67"/>
      <c r="C221" s="68"/>
      <c r="D221" s="69"/>
      <c r="E221" s="53">
        <f>SUMIFS('Прайс работы и услуги'!J:J,'Прайс работы и услуги'!B:B,B221)</f>
        <v>0</v>
      </c>
      <c r="F221" s="53">
        <f t="shared" si="74"/>
        <v>0</v>
      </c>
      <c r="G221" s="54">
        <f>SUMIFS('Прайс работы и услуги'!D:D,'Прайс работы и услуги'!B:B,B221)</f>
        <v>0</v>
      </c>
      <c r="H221" s="55">
        <f t="shared" si="75"/>
        <v>0</v>
      </c>
      <c r="I221" s="61"/>
      <c r="J221" s="183"/>
      <c r="K221" s="182"/>
      <c r="L221" s="53">
        <f>SUMIFS('Прайс материалы'!I:I,'Прайс материалы'!A:A,I221)</f>
        <v>0</v>
      </c>
      <c r="M221" s="53">
        <f t="shared" si="76"/>
        <v>0</v>
      </c>
      <c r="N221" s="54">
        <f>SUMIFS('Прайс материалы'!C:C,'Прайс материалы'!A:A,I221)</f>
        <v>0</v>
      </c>
      <c r="O221" s="58">
        <f t="shared" si="77"/>
        <v>0</v>
      </c>
      <c r="Q221" s="22" t="str">
        <f t="shared" si="71"/>
        <v>-</v>
      </c>
      <c r="R221" s="22" t="str">
        <f t="shared" si="72"/>
        <v>-</v>
      </c>
    </row>
    <row r="222">
      <c r="A222" s="49"/>
      <c r="B222" s="67"/>
      <c r="C222" s="68"/>
      <c r="D222" s="69"/>
      <c r="E222" s="53">
        <f>SUMIFS('Прайс работы и услуги'!J:J,'Прайс работы и услуги'!B:B,B222)</f>
        <v>0</v>
      </c>
      <c r="F222" s="53">
        <f t="shared" si="74"/>
        <v>0</v>
      </c>
      <c r="G222" s="54">
        <f>SUMIFS('Прайс работы и услуги'!D:D,'Прайс работы и услуги'!B:B,B222)</f>
        <v>0</v>
      </c>
      <c r="H222" s="55">
        <f t="shared" si="75"/>
        <v>0</v>
      </c>
      <c r="I222" s="61"/>
      <c r="J222" s="183"/>
      <c r="K222" s="182"/>
      <c r="L222" s="53">
        <f>SUMIFS('Прайс материалы'!I:I,'Прайс материалы'!A:A,I222)</f>
        <v>0</v>
      </c>
      <c r="M222" s="53">
        <f t="shared" si="76"/>
        <v>0</v>
      </c>
      <c r="N222" s="54">
        <f>SUMIFS('Прайс материалы'!C:C,'Прайс материалы'!A:A,I222)</f>
        <v>0</v>
      </c>
      <c r="O222" s="58">
        <f t="shared" si="77"/>
        <v>0</v>
      </c>
      <c r="Q222" s="22" t="str">
        <f t="shared" si="71"/>
        <v>-</v>
      </c>
      <c r="R222" s="22" t="str">
        <f t="shared" si="72"/>
        <v>-</v>
      </c>
    </row>
    <row r="223">
      <c r="A223" s="49"/>
      <c r="B223" s="67"/>
      <c r="C223" s="68"/>
      <c r="D223" s="69"/>
      <c r="E223" s="53">
        <f>SUMIFS('Прайс работы и услуги'!J:J,'Прайс работы и услуги'!B:B,B223)</f>
        <v>0</v>
      </c>
      <c r="F223" s="53">
        <f t="shared" si="74"/>
        <v>0</v>
      </c>
      <c r="G223" s="54">
        <f>SUMIFS('Прайс работы и услуги'!D:D,'Прайс работы и услуги'!B:B,B223)</f>
        <v>0</v>
      </c>
      <c r="H223" s="55">
        <f t="shared" si="75"/>
        <v>0</v>
      </c>
      <c r="I223" s="61"/>
      <c r="J223" s="183"/>
      <c r="K223" s="182"/>
      <c r="L223" s="53">
        <f>SUMIFS('Прайс материалы'!I:I,'Прайс материалы'!A:A,I223)</f>
        <v>0</v>
      </c>
      <c r="M223" s="53">
        <f t="shared" si="76"/>
        <v>0</v>
      </c>
      <c r="N223" s="54">
        <f>SUMIFS('Прайс материалы'!C:C,'Прайс материалы'!A:A,I223)</f>
        <v>0</v>
      </c>
      <c r="O223" s="58">
        <f t="shared" si="77"/>
        <v>0</v>
      </c>
      <c r="Q223" s="22" t="str">
        <f t="shared" si="71"/>
        <v>-</v>
      </c>
      <c r="R223" s="22" t="str">
        <f t="shared" si="72"/>
        <v>-</v>
      </c>
    </row>
    <row r="224">
      <c r="A224" s="49"/>
      <c r="B224" s="67"/>
      <c r="C224" s="68"/>
      <c r="D224" s="69"/>
      <c r="E224" s="53">
        <f>SUMIFS('Прайс работы и услуги'!J:J,'Прайс работы и услуги'!B:B,B224)</f>
        <v>0</v>
      </c>
      <c r="F224" s="53">
        <f t="shared" si="74"/>
        <v>0</v>
      </c>
      <c r="G224" s="54">
        <f>SUMIFS('Прайс работы и услуги'!D:D,'Прайс работы и услуги'!B:B,B224)</f>
        <v>0</v>
      </c>
      <c r="H224" s="55">
        <f t="shared" si="75"/>
        <v>0</v>
      </c>
      <c r="I224" s="61"/>
      <c r="J224" s="183"/>
      <c r="K224" s="182"/>
      <c r="L224" s="53">
        <f>SUMIFS('Прайс материалы'!I:I,'Прайс материалы'!A:A,I224)</f>
        <v>0</v>
      </c>
      <c r="M224" s="53">
        <f t="shared" si="76"/>
        <v>0</v>
      </c>
      <c r="N224" s="54">
        <f>SUMIFS('Прайс материалы'!C:C,'Прайс материалы'!A:A,I224)</f>
        <v>0</v>
      </c>
      <c r="O224" s="58">
        <f t="shared" si="77"/>
        <v>0</v>
      </c>
      <c r="Q224" s="22" t="str">
        <f t="shared" si="71"/>
        <v>-</v>
      </c>
      <c r="R224" s="22" t="str">
        <f t="shared" si="72"/>
        <v>-</v>
      </c>
    </row>
    <row r="225">
      <c r="A225" s="49"/>
      <c r="B225" s="67"/>
      <c r="C225" s="68"/>
      <c r="D225" s="69"/>
      <c r="E225" s="53">
        <f>SUMIFS('Прайс работы и услуги'!J:J,'Прайс работы и услуги'!B:B,B225)</f>
        <v>0</v>
      </c>
      <c r="F225" s="53">
        <f t="shared" si="74"/>
        <v>0</v>
      </c>
      <c r="G225" s="54">
        <f>SUMIFS('Прайс работы и услуги'!D:D,'Прайс работы и услуги'!B:B,B225)</f>
        <v>0</v>
      </c>
      <c r="H225" s="55">
        <f t="shared" si="75"/>
        <v>0</v>
      </c>
      <c r="I225" s="61"/>
      <c r="J225" s="183"/>
      <c r="K225" s="182"/>
      <c r="L225" s="53">
        <f>SUMIFS('Прайс материалы'!I:I,'Прайс материалы'!A:A,I225)</f>
        <v>0</v>
      </c>
      <c r="M225" s="53">
        <f t="shared" si="76"/>
        <v>0</v>
      </c>
      <c r="N225" s="54">
        <f>SUMIFS('Прайс материалы'!C:C,'Прайс материалы'!A:A,I225)</f>
        <v>0</v>
      </c>
      <c r="O225" s="58">
        <f t="shared" si="77"/>
        <v>0</v>
      </c>
      <c r="Q225" s="22" t="str">
        <f t="shared" si="71"/>
        <v>-</v>
      </c>
      <c r="R225" s="22" t="str">
        <f t="shared" si="72"/>
        <v>-</v>
      </c>
    </row>
    <row r="226">
      <c r="A226" s="49"/>
      <c r="B226" s="67"/>
      <c r="C226" s="68"/>
      <c r="D226" s="69"/>
      <c r="E226" s="53">
        <f>SUMIFS('Прайс работы и услуги'!J:J,'Прайс работы и услуги'!B:B,B226)</f>
        <v>0</v>
      </c>
      <c r="F226" s="53">
        <f t="shared" si="74"/>
        <v>0</v>
      </c>
      <c r="G226" s="54">
        <f>SUMIFS('Прайс работы и услуги'!D:D,'Прайс работы и услуги'!B:B,B226)</f>
        <v>0</v>
      </c>
      <c r="H226" s="55">
        <f t="shared" si="75"/>
        <v>0</v>
      </c>
      <c r="I226" s="61"/>
      <c r="J226" s="183"/>
      <c r="K226" s="182"/>
      <c r="L226" s="53">
        <f>SUMIFS('Прайс материалы'!I:I,'Прайс материалы'!A:A,I226)</f>
        <v>0</v>
      </c>
      <c r="M226" s="53">
        <f t="shared" si="76"/>
        <v>0</v>
      </c>
      <c r="N226" s="54">
        <f>SUMIFS('Прайс материалы'!C:C,'Прайс материалы'!A:A,I226)</f>
        <v>0</v>
      </c>
      <c r="O226" s="58">
        <f t="shared" si="77"/>
        <v>0</v>
      </c>
      <c r="Q226" s="22" t="str">
        <f t="shared" si="71"/>
        <v>-</v>
      </c>
      <c r="R226" s="22" t="str">
        <f t="shared" si="72"/>
        <v>-</v>
      </c>
    </row>
    <row r="227">
      <c r="A227" s="49"/>
      <c r="B227" s="67"/>
      <c r="C227" s="68"/>
      <c r="D227" s="69"/>
      <c r="E227" s="53">
        <f>SUMIFS('Прайс работы и услуги'!J:J,'Прайс работы и услуги'!B:B,B227)</f>
        <v>0</v>
      </c>
      <c r="F227" s="53">
        <f t="shared" si="74"/>
        <v>0</v>
      </c>
      <c r="G227" s="54">
        <f>SUMIFS('Прайс работы и услуги'!D:D,'Прайс работы и услуги'!B:B,B227)</f>
        <v>0</v>
      </c>
      <c r="H227" s="55">
        <f t="shared" si="75"/>
        <v>0</v>
      </c>
      <c r="I227" s="61"/>
      <c r="J227" s="183"/>
      <c r="K227" s="182"/>
      <c r="L227" s="53">
        <f>SUMIFS('Прайс материалы'!I:I,'Прайс материалы'!A:A,I227)</f>
        <v>0</v>
      </c>
      <c r="M227" s="53">
        <f t="shared" si="76"/>
        <v>0</v>
      </c>
      <c r="N227" s="54">
        <f>SUMIFS('Прайс материалы'!C:C,'Прайс материалы'!A:A,I227)</f>
        <v>0</v>
      </c>
      <c r="O227" s="58">
        <f t="shared" si="77"/>
        <v>0</v>
      </c>
      <c r="Q227" s="22" t="str">
        <f t="shared" si="71"/>
        <v>-</v>
      </c>
      <c r="R227" s="22" t="str">
        <f t="shared" si="72"/>
        <v>-</v>
      </c>
    </row>
    <row r="228">
      <c r="A228" s="49"/>
      <c r="B228" s="67"/>
      <c r="C228" s="68"/>
      <c r="D228" s="69"/>
      <c r="E228" s="53">
        <f>SUMIFS('Прайс работы и услуги'!J:J,'Прайс работы и услуги'!B:B,B228)</f>
        <v>0</v>
      </c>
      <c r="F228" s="53">
        <f t="shared" si="74"/>
        <v>0</v>
      </c>
      <c r="G228" s="54">
        <f>SUMIFS('Прайс работы и услуги'!D:D,'Прайс работы и услуги'!B:B,B228)</f>
        <v>0</v>
      </c>
      <c r="H228" s="55">
        <f t="shared" si="75"/>
        <v>0</v>
      </c>
      <c r="I228" s="61"/>
      <c r="J228" s="183"/>
      <c r="K228" s="182"/>
      <c r="L228" s="53">
        <f>SUMIFS('Прайс материалы'!I:I,'Прайс материалы'!A:A,I228)</f>
        <v>0</v>
      </c>
      <c r="M228" s="53">
        <f t="shared" si="76"/>
        <v>0</v>
      </c>
      <c r="N228" s="54">
        <f>SUMIFS('Прайс материалы'!C:C,'Прайс материалы'!A:A,I228)</f>
        <v>0</v>
      </c>
      <c r="O228" s="58">
        <f t="shared" si="77"/>
        <v>0</v>
      </c>
      <c r="Q228" s="22" t="str">
        <f t="shared" si="71"/>
        <v>-</v>
      </c>
      <c r="R228" s="22" t="str">
        <f t="shared" si="72"/>
        <v>-</v>
      </c>
    </row>
    <row r="229">
      <c r="A229" s="49"/>
      <c r="B229" s="67"/>
      <c r="C229" s="68"/>
      <c r="D229" s="69"/>
      <c r="E229" s="53">
        <f>SUMIFS('Прайс работы и услуги'!J:J,'Прайс работы и услуги'!B:B,B229)</f>
        <v>0</v>
      </c>
      <c r="F229" s="53">
        <f t="shared" si="74"/>
        <v>0</v>
      </c>
      <c r="G229" s="54">
        <f>SUMIFS('Прайс работы и услуги'!D:D,'Прайс работы и услуги'!B:B,B229)</f>
        <v>0</v>
      </c>
      <c r="H229" s="55">
        <f t="shared" si="75"/>
        <v>0</v>
      </c>
      <c r="I229" s="61"/>
      <c r="J229" s="183"/>
      <c r="K229" s="182"/>
      <c r="L229" s="53">
        <f>SUMIFS('Прайс материалы'!I:I,'Прайс материалы'!A:A,I229)</f>
        <v>0</v>
      </c>
      <c r="M229" s="53">
        <f t="shared" si="76"/>
        <v>0</v>
      </c>
      <c r="N229" s="54">
        <f>SUMIFS('Прайс материалы'!C:C,'Прайс материалы'!A:A,I229)</f>
        <v>0</v>
      </c>
      <c r="O229" s="58">
        <f t="shared" si="77"/>
        <v>0</v>
      </c>
      <c r="Q229" s="22" t="str">
        <f t="shared" si="71"/>
        <v>-</v>
      </c>
      <c r="R229" s="22" t="str">
        <f t="shared" si="72"/>
        <v>-</v>
      </c>
    </row>
    <row r="230">
      <c r="A230" s="49"/>
      <c r="B230" s="67"/>
      <c r="C230" s="68"/>
      <c r="D230" s="69"/>
      <c r="E230" s="53">
        <f>SUMIFS('Прайс работы и услуги'!J:J,'Прайс работы и услуги'!B:B,B230)</f>
        <v>0</v>
      </c>
      <c r="F230" s="53">
        <f t="shared" si="74"/>
        <v>0</v>
      </c>
      <c r="G230" s="54">
        <f>SUMIFS('Прайс работы и услуги'!D:D,'Прайс работы и услуги'!B:B,B230)</f>
        <v>0</v>
      </c>
      <c r="H230" s="55">
        <f t="shared" si="75"/>
        <v>0</v>
      </c>
      <c r="I230" s="61"/>
      <c r="J230" s="183"/>
      <c r="K230" s="182"/>
      <c r="L230" s="53">
        <f>SUMIFS('Прайс материалы'!I:I,'Прайс материалы'!A:A,I230)</f>
        <v>0</v>
      </c>
      <c r="M230" s="53">
        <f t="shared" si="76"/>
        <v>0</v>
      </c>
      <c r="N230" s="54">
        <f>SUMIFS('Прайс материалы'!C:C,'Прайс материалы'!A:A,I230)</f>
        <v>0</v>
      </c>
      <c r="O230" s="58">
        <f t="shared" si="77"/>
        <v>0</v>
      </c>
      <c r="Q230" s="22" t="str">
        <f t="shared" si="71"/>
        <v>-</v>
      </c>
      <c r="R230" s="22" t="str">
        <f t="shared" si="72"/>
        <v>-</v>
      </c>
    </row>
    <row r="231">
      <c r="A231" s="49"/>
      <c r="B231" s="67"/>
      <c r="C231" s="68"/>
      <c r="D231" s="69"/>
      <c r="E231" s="53">
        <f>SUMIFS('Прайс работы и услуги'!J:J,'Прайс работы и услуги'!B:B,B231)</f>
        <v>0</v>
      </c>
      <c r="F231" s="53">
        <f t="shared" si="74"/>
        <v>0</v>
      </c>
      <c r="G231" s="54">
        <f>SUMIFS('Прайс работы и услуги'!D:D,'Прайс работы и услуги'!B:B,B231)</f>
        <v>0</v>
      </c>
      <c r="H231" s="55">
        <f t="shared" si="75"/>
        <v>0</v>
      </c>
      <c r="I231" s="61"/>
      <c r="J231" s="183"/>
      <c r="K231" s="182"/>
      <c r="L231" s="53">
        <f>SUMIFS('Прайс материалы'!I:I,'Прайс материалы'!A:A,I231)</f>
        <v>0</v>
      </c>
      <c r="M231" s="53">
        <f t="shared" si="76"/>
        <v>0</v>
      </c>
      <c r="N231" s="54">
        <f>SUMIFS('Прайс материалы'!C:C,'Прайс материалы'!A:A,I231)</f>
        <v>0</v>
      </c>
      <c r="O231" s="58">
        <f t="shared" si="77"/>
        <v>0</v>
      </c>
      <c r="Q231" s="22" t="str">
        <f t="shared" si="71"/>
        <v>-</v>
      </c>
      <c r="R231" s="22" t="str">
        <f t="shared" si="72"/>
        <v>-</v>
      </c>
    </row>
    <row r="232">
      <c r="A232" s="49"/>
      <c r="B232" s="67"/>
      <c r="C232" s="68"/>
      <c r="D232" s="69"/>
      <c r="E232" s="53">
        <f>SUMIFS('Прайс работы и услуги'!J:J,'Прайс работы и услуги'!B:B,B232)</f>
        <v>0</v>
      </c>
      <c r="F232" s="53">
        <f t="shared" si="74"/>
        <v>0</v>
      </c>
      <c r="G232" s="54">
        <f>SUMIFS('Прайс работы и услуги'!D:D,'Прайс работы и услуги'!B:B,B232)</f>
        <v>0</v>
      </c>
      <c r="H232" s="55">
        <f t="shared" si="75"/>
        <v>0</v>
      </c>
      <c r="I232" s="61"/>
      <c r="J232" s="183"/>
      <c r="K232" s="182"/>
      <c r="L232" s="53">
        <f>SUMIFS('Прайс материалы'!I:I,'Прайс материалы'!A:A,I232)</f>
        <v>0</v>
      </c>
      <c r="M232" s="53">
        <f t="shared" si="76"/>
        <v>0</v>
      </c>
      <c r="N232" s="54">
        <f>SUMIFS('Прайс материалы'!C:C,'Прайс материалы'!A:A,I232)</f>
        <v>0</v>
      </c>
      <c r="O232" s="58">
        <f t="shared" si="77"/>
        <v>0</v>
      </c>
      <c r="Q232" s="22" t="str">
        <f t="shared" si="71"/>
        <v>-</v>
      </c>
      <c r="R232" s="22" t="str">
        <f t="shared" si="72"/>
        <v>-</v>
      </c>
    </row>
    <row r="233">
      <c r="A233" s="49"/>
      <c r="B233" s="67"/>
      <c r="C233" s="68"/>
      <c r="D233" s="69"/>
      <c r="E233" s="53">
        <f>SUMIFS('Прайс работы и услуги'!J:J,'Прайс работы и услуги'!B:B,B233)</f>
        <v>0</v>
      </c>
      <c r="F233" s="53">
        <f t="shared" si="74"/>
        <v>0</v>
      </c>
      <c r="G233" s="54">
        <f>SUMIFS('Прайс работы и услуги'!D:D,'Прайс работы и услуги'!B:B,B233)</f>
        <v>0</v>
      </c>
      <c r="H233" s="55">
        <f t="shared" si="75"/>
        <v>0</v>
      </c>
      <c r="I233" s="184"/>
      <c r="J233" s="183"/>
      <c r="K233" s="182"/>
      <c r="L233" s="53">
        <f>SUMIFS('Прайс материалы'!I:I,'Прайс материалы'!A:A,I233)</f>
        <v>0</v>
      </c>
      <c r="M233" s="53">
        <f t="shared" si="76"/>
        <v>0</v>
      </c>
      <c r="N233" s="54">
        <f>SUMIFS('Прайс материалы'!C:C,'Прайс материалы'!A:A,I233)</f>
        <v>0</v>
      </c>
      <c r="O233" s="58">
        <f t="shared" si="77"/>
        <v>0</v>
      </c>
      <c r="Q233" s="22" t="str">
        <f t="shared" si="71"/>
        <v>-</v>
      </c>
      <c r="R233" s="22" t="str">
        <f t="shared" si="72"/>
        <v>-</v>
      </c>
    </row>
    <row r="234">
      <c r="A234" s="49"/>
      <c r="B234" s="67"/>
      <c r="C234" s="68"/>
      <c r="D234" s="69"/>
      <c r="E234" s="53">
        <f>SUMIFS('Прайс работы и услуги'!J:J,'Прайс работы и услуги'!B:B,B234)</f>
        <v>0</v>
      </c>
      <c r="F234" s="53">
        <f t="shared" si="74"/>
        <v>0</v>
      </c>
      <c r="G234" s="54">
        <f>SUMIFS('Прайс работы и услуги'!D:D,'Прайс работы и услуги'!B:B,B234)</f>
        <v>0</v>
      </c>
      <c r="H234" s="55">
        <f t="shared" si="75"/>
        <v>0</v>
      </c>
      <c r="I234" s="184"/>
      <c r="J234" s="183"/>
      <c r="K234" s="182"/>
      <c r="L234" s="53">
        <f>SUMIFS('Прайс материалы'!I:I,'Прайс материалы'!A:A,I234)</f>
        <v>0</v>
      </c>
      <c r="M234" s="53">
        <f t="shared" si="76"/>
        <v>0</v>
      </c>
      <c r="N234" s="54">
        <f>SUMIFS('Прайс материалы'!C:C,'Прайс материалы'!A:A,I234)</f>
        <v>0</v>
      </c>
      <c r="O234" s="58">
        <f t="shared" si="77"/>
        <v>0</v>
      </c>
      <c r="Q234" s="22" t="str">
        <f t="shared" si="71"/>
        <v>-</v>
      </c>
      <c r="R234" s="22" t="str">
        <f t="shared" si="72"/>
        <v>-</v>
      </c>
    </row>
    <row r="235">
      <c r="A235" s="49"/>
      <c r="B235" s="67"/>
      <c r="C235" s="68"/>
      <c r="D235" s="69"/>
      <c r="E235" s="53">
        <f>SUMIFS('Прайс работы и услуги'!J:J,'Прайс работы и услуги'!B:B,B235)</f>
        <v>0</v>
      </c>
      <c r="F235" s="53">
        <f t="shared" si="74"/>
        <v>0</v>
      </c>
      <c r="G235" s="54">
        <f>SUMIFS('Прайс работы и услуги'!D:D,'Прайс работы и услуги'!B:B,B235)</f>
        <v>0</v>
      </c>
      <c r="H235" s="55">
        <f t="shared" si="75"/>
        <v>0</v>
      </c>
      <c r="I235" s="184"/>
      <c r="J235" s="183"/>
      <c r="K235" s="182"/>
      <c r="L235" s="53">
        <f>SUMIFS('Прайс материалы'!I:I,'Прайс материалы'!A:A,I235)</f>
        <v>0</v>
      </c>
      <c r="M235" s="53">
        <f t="shared" si="76"/>
        <v>0</v>
      </c>
      <c r="N235" s="54">
        <f>SUMIFS('Прайс материалы'!C:C,'Прайс материалы'!A:A,I235)</f>
        <v>0</v>
      </c>
      <c r="O235" s="58">
        <f t="shared" si="77"/>
        <v>0</v>
      </c>
      <c r="Q235" s="22" t="str">
        <f t="shared" si="71"/>
        <v>-</v>
      </c>
      <c r="R235" s="22" t="str">
        <f t="shared" si="72"/>
        <v>-</v>
      </c>
    </row>
    <row r="236">
      <c r="A236" s="49"/>
      <c r="B236" s="67"/>
      <c r="C236" s="68"/>
      <c r="D236" s="69"/>
      <c r="E236" s="53">
        <f>SUMIFS('Прайс работы и услуги'!J:J,'Прайс работы и услуги'!B:B,B236)</f>
        <v>0</v>
      </c>
      <c r="F236" s="53">
        <f t="shared" si="74"/>
        <v>0</v>
      </c>
      <c r="G236" s="54">
        <f>SUMIFS('Прайс работы и услуги'!D:D,'Прайс работы и услуги'!B:B,B236)</f>
        <v>0</v>
      </c>
      <c r="H236" s="55">
        <f t="shared" si="75"/>
        <v>0</v>
      </c>
      <c r="I236" s="184"/>
      <c r="J236" s="183"/>
      <c r="K236" s="182"/>
      <c r="L236" s="53">
        <f>SUMIFS('Прайс материалы'!I:I,'Прайс материалы'!A:A,I236)</f>
        <v>0</v>
      </c>
      <c r="M236" s="53">
        <f t="shared" si="76"/>
        <v>0</v>
      </c>
      <c r="N236" s="54">
        <f>SUMIFS('Прайс материалы'!C:C,'Прайс материалы'!A:A,I236)</f>
        <v>0</v>
      </c>
      <c r="O236" s="58">
        <f t="shared" si="77"/>
        <v>0</v>
      </c>
      <c r="Q236" s="22" t="str">
        <f t="shared" si="71"/>
        <v>-</v>
      </c>
      <c r="R236" s="22" t="str">
        <f t="shared" si="72"/>
        <v>-</v>
      </c>
    </row>
    <row r="237">
      <c r="A237" s="49"/>
      <c r="B237" s="67"/>
      <c r="C237" s="68"/>
      <c r="D237" s="69"/>
      <c r="E237" s="53">
        <f>SUMIFS('Прайс работы и услуги'!J:J,'Прайс работы и услуги'!B:B,B237)</f>
        <v>0</v>
      </c>
      <c r="F237" s="53">
        <f t="shared" si="74"/>
        <v>0</v>
      </c>
      <c r="G237" s="54">
        <f>SUMIFS('Прайс работы и услуги'!D:D,'Прайс работы и услуги'!B:B,B237)</f>
        <v>0</v>
      </c>
      <c r="H237" s="55">
        <f t="shared" si="75"/>
        <v>0</v>
      </c>
      <c r="I237" s="184"/>
      <c r="J237" s="183"/>
      <c r="K237" s="182"/>
      <c r="L237" s="53">
        <f>SUMIFS('Прайс материалы'!I:I,'Прайс материалы'!A:A,I237)</f>
        <v>0</v>
      </c>
      <c r="M237" s="53">
        <f t="shared" si="76"/>
        <v>0</v>
      </c>
      <c r="N237" s="54">
        <f>SUMIFS('Прайс материалы'!C:C,'Прайс материалы'!A:A,I237)</f>
        <v>0</v>
      </c>
      <c r="O237" s="58">
        <f t="shared" si="77"/>
        <v>0</v>
      </c>
      <c r="Q237" s="22" t="str">
        <f t="shared" si="71"/>
        <v>-</v>
      </c>
      <c r="R237" s="22" t="str">
        <f t="shared" si="72"/>
        <v>-</v>
      </c>
    </row>
    <row r="238">
      <c r="A238" s="49"/>
      <c r="B238" s="67"/>
      <c r="C238" s="68"/>
      <c r="D238" s="69"/>
      <c r="E238" s="53">
        <f>SUMIFS('Прайс работы и услуги'!J:J,'Прайс работы и услуги'!B:B,B238)</f>
        <v>0</v>
      </c>
      <c r="F238" s="53">
        <f t="shared" si="74"/>
        <v>0</v>
      </c>
      <c r="G238" s="54">
        <f>SUMIFS('Прайс работы и услуги'!D:D,'Прайс работы и услуги'!B:B,B238)</f>
        <v>0</v>
      </c>
      <c r="H238" s="55">
        <f t="shared" si="75"/>
        <v>0</v>
      </c>
      <c r="I238" s="184"/>
      <c r="J238" s="183"/>
      <c r="K238" s="182"/>
      <c r="L238" s="53">
        <f>SUMIFS('Прайс материалы'!I:I,'Прайс материалы'!A:A,I238)</f>
        <v>0</v>
      </c>
      <c r="M238" s="53">
        <f t="shared" si="76"/>
        <v>0</v>
      </c>
      <c r="N238" s="54">
        <f>SUMIFS('Прайс материалы'!C:C,'Прайс материалы'!A:A,I238)</f>
        <v>0</v>
      </c>
      <c r="O238" s="58">
        <f t="shared" si="77"/>
        <v>0</v>
      </c>
      <c r="Q238" s="22" t="str">
        <f t="shared" si="71"/>
        <v>-</v>
      </c>
      <c r="R238" s="22" t="str">
        <f t="shared" si="72"/>
        <v>-</v>
      </c>
    </row>
    <row r="239">
      <c r="A239" s="49"/>
      <c r="B239" s="67"/>
      <c r="C239" s="68"/>
      <c r="D239" s="69"/>
      <c r="E239" s="53">
        <f>SUMIFS('Прайс работы и услуги'!J:J,'Прайс работы и услуги'!B:B,B239)</f>
        <v>0</v>
      </c>
      <c r="F239" s="53">
        <f t="shared" si="74"/>
        <v>0</v>
      </c>
      <c r="G239" s="54">
        <f>SUMIFS('Прайс работы и услуги'!D:D,'Прайс работы и услуги'!B:B,B239)</f>
        <v>0</v>
      </c>
      <c r="H239" s="55">
        <f t="shared" si="75"/>
        <v>0</v>
      </c>
      <c r="I239" s="184"/>
      <c r="J239" s="183"/>
      <c r="K239" s="182"/>
      <c r="L239" s="53">
        <f>SUMIFS('Прайс материалы'!I:I,'Прайс материалы'!A:A,I239)</f>
        <v>0</v>
      </c>
      <c r="M239" s="53">
        <f t="shared" si="76"/>
        <v>0</v>
      </c>
      <c r="N239" s="54">
        <f>SUMIFS('Прайс материалы'!C:C,'Прайс материалы'!A:A,I239)</f>
        <v>0</v>
      </c>
      <c r="O239" s="58">
        <f t="shared" si="77"/>
        <v>0</v>
      </c>
      <c r="Q239" s="22" t="str">
        <f t="shared" si="71"/>
        <v>-</v>
      </c>
      <c r="R239" s="22" t="str">
        <f t="shared" si="72"/>
        <v>-</v>
      </c>
    </row>
    <row r="240">
      <c r="A240" s="49"/>
      <c r="B240" s="67"/>
      <c r="C240" s="68"/>
      <c r="D240" s="69"/>
      <c r="E240" s="53">
        <f>SUMIFS('Прайс работы и услуги'!J:J,'Прайс работы и услуги'!B:B,B240)</f>
        <v>0</v>
      </c>
      <c r="F240" s="53">
        <f t="shared" si="74"/>
        <v>0</v>
      </c>
      <c r="G240" s="54">
        <f>SUMIFS('Прайс работы и услуги'!D:D,'Прайс работы и услуги'!B:B,B240)</f>
        <v>0</v>
      </c>
      <c r="H240" s="55">
        <f t="shared" si="75"/>
        <v>0</v>
      </c>
      <c r="I240" s="184"/>
      <c r="J240" s="183"/>
      <c r="K240" s="182"/>
      <c r="L240" s="53">
        <f>SUMIFS('Прайс материалы'!I:I,'Прайс материалы'!A:A,I240)</f>
        <v>0</v>
      </c>
      <c r="M240" s="53">
        <f t="shared" si="76"/>
        <v>0</v>
      </c>
      <c r="N240" s="54">
        <f>SUMIFS('Прайс материалы'!C:C,'Прайс материалы'!A:A,I240)</f>
        <v>0</v>
      </c>
      <c r="O240" s="58">
        <f t="shared" si="77"/>
        <v>0</v>
      </c>
      <c r="Q240" s="22" t="str">
        <f t="shared" si="71"/>
        <v>-</v>
      </c>
      <c r="R240" s="22" t="str">
        <f t="shared" si="72"/>
        <v>-</v>
      </c>
    </row>
    <row r="241">
      <c r="A241" s="49"/>
      <c r="B241" s="67"/>
      <c r="C241" s="68"/>
      <c r="D241" s="69"/>
      <c r="E241" s="53">
        <f>SUMIFS('Прайс работы и услуги'!J:J,'Прайс работы и услуги'!B:B,B241)</f>
        <v>0</v>
      </c>
      <c r="F241" s="53">
        <f t="shared" si="74"/>
        <v>0</v>
      </c>
      <c r="G241" s="54">
        <f>SUMIFS('Прайс работы и услуги'!D:D,'Прайс работы и услуги'!B:B,B241)</f>
        <v>0</v>
      </c>
      <c r="H241" s="55">
        <f t="shared" si="75"/>
        <v>0</v>
      </c>
      <c r="I241" s="184"/>
      <c r="J241" s="183"/>
      <c r="K241" s="182"/>
      <c r="L241" s="53">
        <f>SUMIFS('Прайс материалы'!I:I,'Прайс материалы'!A:A,I241)</f>
        <v>0</v>
      </c>
      <c r="M241" s="53">
        <f t="shared" si="76"/>
        <v>0</v>
      </c>
      <c r="N241" s="54">
        <f>SUMIFS('Прайс материалы'!C:C,'Прайс материалы'!A:A,I241)</f>
        <v>0</v>
      </c>
      <c r="O241" s="58">
        <f t="shared" si="77"/>
        <v>0</v>
      </c>
      <c r="Q241" s="22" t="str">
        <f t="shared" si="71"/>
        <v>-</v>
      </c>
      <c r="R241" s="22" t="str">
        <f t="shared" si="72"/>
        <v>-</v>
      </c>
    </row>
    <row r="242">
      <c r="A242" s="49"/>
      <c r="B242" s="67"/>
      <c r="C242" s="68"/>
      <c r="D242" s="69"/>
      <c r="E242" s="53">
        <f>SUMIFS('Прайс работы и услуги'!J:J,'Прайс работы и услуги'!B:B,B242)</f>
        <v>0</v>
      </c>
      <c r="F242" s="53">
        <f t="shared" si="74"/>
        <v>0</v>
      </c>
      <c r="G242" s="54">
        <f>SUMIFS('Прайс работы и услуги'!D:D,'Прайс работы и услуги'!B:B,B242)</f>
        <v>0</v>
      </c>
      <c r="H242" s="55">
        <f t="shared" si="75"/>
        <v>0</v>
      </c>
      <c r="I242" s="184"/>
      <c r="J242" s="183"/>
      <c r="K242" s="182"/>
      <c r="L242" s="53">
        <f>SUMIFS('Прайс материалы'!I:I,'Прайс материалы'!A:A,I242)</f>
        <v>0</v>
      </c>
      <c r="M242" s="53">
        <f t="shared" si="76"/>
        <v>0</v>
      </c>
      <c r="N242" s="54">
        <f>SUMIFS('Прайс материалы'!C:C,'Прайс материалы'!A:A,I242)</f>
        <v>0</v>
      </c>
      <c r="O242" s="58">
        <f t="shared" si="77"/>
        <v>0</v>
      </c>
      <c r="Q242" s="22" t="str">
        <f t="shared" si="71"/>
        <v>-</v>
      </c>
      <c r="R242" s="22" t="str">
        <f t="shared" si="72"/>
        <v>-</v>
      </c>
    </row>
    <row r="243">
      <c r="A243" s="49"/>
      <c r="B243" s="67"/>
      <c r="C243" s="68"/>
      <c r="D243" s="69"/>
      <c r="E243" s="53">
        <f>SUMIFS('Прайс работы и услуги'!J:J,'Прайс работы и услуги'!B:B,B243)</f>
        <v>0</v>
      </c>
      <c r="F243" s="53">
        <f t="shared" si="74"/>
        <v>0</v>
      </c>
      <c r="G243" s="54">
        <f>SUMIFS('Прайс работы и услуги'!D:D,'Прайс работы и услуги'!B:B,B243)</f>
        <v>0</v>
      </c>
      <c r="H243" s="55">
        <f t="shared" si="75"/>
        <v>0</v>
      </c>
      <c r="I243" s="184"/>
      <c r="J243" s="183"/>
      <c r="K243" s="182"/>
      <c r="L243" s="53">
        <f>SUMIFS('Прайс материалы'!I:I,'Прайс материалы'!A:A,I243)</f>
        <v>0</v>
      </c>
      <c r="M243" s="53">
        <f t="shared" si="76"/>
        <v>0</v>
      </c>
      <c r="N243" s="54">
        <f>SUMIFS('Прайс материалы'!C:C,'Прайс материалы'!A:A,I243)</f>
        <v>0</v>
      </c>
      <c r="O243" s="58">
        <f t="shared" si="77"/>
        <v>0</v>
      </c>
      <c r="Q243" s="22" t="str">
        <f t="shared" si="71"/>
        <v>-</v>
      </c>
      <c r="R243" s="22" t="str">
        <f t="shared" si="72"/>
        <v>-</v>
      </c>
    </row>
    <row r="244">
      <c r="A244" s="49"/>
      <c r="B244" s="67"/>
      <c r="C244" s="68"/>
      <c r="D244" s="69"/>
      <c r="E244" s="53">
        <f>SUMIFS('Прайс работы и услуги'!J:J,'Прайс работы и услуги'!B:B,B244)</f>
        <v>0</v>
      </c>
      <c r="F244" s="53">
        <f t="shared" si="74"/>
        <v>0</v>
      </c>
      <c r="G244" s="54">
        <f>SUMIFS('Прайс работы и услуги'!D:D,'Прайс работы и услуги'!B:B,B244)</f>
        <v>0</v>
      </c>
      <c r="H244" s="55">
        <f t="shared" si="75"/>
        <v>0</v>
      </c>
      <c r="I244" s="184"/>
      <c r="J244" s="183"/>
      <c r="K244" s="182"/>
      <c r="L244" s="53">
        <f>SUMIFS('Прайс материалы'!I:I,'Прайс материалы'!A:A,I244)</f>
        <v>0</v>
      </c>
      <c r="M244" s="53">
        <f t="shared" si="76"/>
        <v>0</v>
      </c>
      <c r="N244" s="54">
        <f>SUMIFS('Прайс материалы'!C:C,'Прайс материалы'!A:A,I244)</f>
        <v>0</v>
      </c>
      <c r="O244" s="58">
        <f t="shared" si="77"/>
        <v>0</v>
      </c>
      <c r="Q244" s="22" t="str">
        <f t="shared" si="71"/>
        <v>-</v>
      </c>
      <c r="R244" s="22" t="str">
        <f t="shared" si="72"/>
        <v>-</v>
      </c>
    </row>
    <row r="245">
      <c r="A245" s="49"/>
      <c r="B245" s="67"/>
      <c r="C245" s="68"/>
      <c r="D245" s="69"/>
      <c r="E245" s="53">
        <f>SUMIFS('Прайс работы и услуги'!J:J,'Прайс работы и услуги'!B:B,B245)</f>
        <v>0</v>
      </c>
      <c r="F245" s="53">
        <f t="shared" si="74"/>
        <v>0</v>
      </c>
      <c r="G245" s="54">
        <f>SUMIFS('Прайс работы и услуги'!D:D,'Прайс работы и услуги'!B:B,B245)</f>
        <v>0</v>
      </c>
      <c r="H245" s="55">
        <f t="shared" si="75"/>
        <v>0</v>
      </c>
      <c r="I245" s="184"/>
      <c r="J245" s="183"/>
      <c r="K245" s="182"/>
      <c r="L245" s="53">
        <f>SUMIFS('Прайс материалы'!I:I,'Прайс материалы'!A:A,I245)</f>
        <v>0</v>
      </c>
      <c r="M245" s="53">
        <f t="shared" si="76"/>
        <v>0</v>
      </c>
      <c r="N245" s="54">
        <f>SUMIFS('Прайс материалы'!C:C,'Прайс материалы'!A:A,I245)</f>
        <v>0</v>
      </c>
      <c r="O245" s="58">
        <f t="shared" si="77"/>
        <v>0</v>
      </c>
      <c r="Q245" s="22" t="str">
        <f t="shared" si="71"/>
        <v>-</v>
      </c>
      <c r="R245" s="22" t="str">
        <f t="shared" si="72"/>
        <v>-</v>
      </c>
    </row>
    <row r="246">
      <c r="A246" s="49"/>
      <c r="B246" s="67"/>
      <c r="C246" s="68"/>
      <c r="D246" s="69"/>
      <c r="E246" s="53">
        <f>SUMIFS('Прайс работы и услуги'!J:J,'Прайс работы и услуги'!B:B,B246)</f>
        <v>0</v>
      </c>
      <c r="F246" s="53">
        <f t="shared" si="74"/>
        <v>0</v>
      </c>
      <c r="G246" s="54">
        <f>SUMIFS('Прайс работы и услуги'!D:D,'Прайс работы и услуги'!B:B,B246)</f>
        <v>0</v>
      </c>
      <c r="H246" s="55">
        <f t="shared" si="75"/>
        <v>0</v>
      </c>
      <c r="I246" s="184"/>
      <c r="J246" s="183"/>
      <c r="K246" s="182"/>
      <c r="L246" s="53">
        <f>SUMIFS('Прайс материалы'!I:I,'Прайс материалы'!A:A,I246)</f>
        <v>0</v>
      </c>
      <c r="M246" s="53">
        <f t="shared" si="76"/>
        <v>0</v>
      </c>
      <c r="N246" s="54">
        <f>SUMIFS('Прайс материалы'!C:C,'Прайс материалы'!A:A,I246)</f>
        <v>0</v>
      </c>
      <c r="O246" s="58">
        <f t="shared" si="77"/>
        <v>0</v>
      </c>
      <c r="Q246" s="22" t="str">
        <f t="shared" si="71"/>
        <v>-</v>
      </c>
      <c r="R246" s="22" t="str">
        <f t="shared" si="72"/>
        <v>-</v>
      </c>
    </row>
    <row r="247">
      <c r="A247" s="49"/>
      <c r="B247" s="67"/>
      <c r="C247" s="68"/>
      <c r="D247" s="69"/>
      <c r="E247" s="53">
        <f>SUMIFS('Прайс работы и услуги'!J:J,'Прайс работы и услуги'!B:B,B247)</f>
        <v>0</v>
      </c>
      <c r="F247" s="53">
        <f t="shared" si="74"/>
        <v>0</v>
      </c>
      <c r="G247" s="54">
        <f>SUMIFS('Прайс работы и услуги'!D:D,'Прайс работы и услуги'!B:B,B247)</f>
        <v>0</v>
      </c>
      <c r="H247" s="55">
        <f t="shared" si="75"/>
        <v>0</v>
      </c>
      <c r="I247" s="184"/>
      <c r="J247" s="183"/>
      <c r="K247" s="182"/>
      <c r="L247" s="53">
        <f>SUMIFS('Прайс материалы'!I:I,'Прайс материалы'!A:A,I247)</f>
        <v>0</v>
      </c>
      <c r="M247" s="53">
        <f t="shared" si="76"/>
        <v>0</v>
      </c>
      <c r="N247" s="54">
        <f>SUMIFS('Прайс материалы'!C:C,'Прайс материалы'!A:A,I247)</f>
        <v>0</v>
      </c>
      <c r="O247" s="58">
        <f t="shared" si="77"/>
        <v>0</v>
      </c>
      <c r="Q247" s="22" t="str">
        <f t="shared" si="71"/>
        <v>-</v>
      </c>
      <c r="R247" s="22" t="str">
        <f t="shared" si="72"/>
        <v>-</v>
      </c>
    </row>
    <row r="248">
      <c r="A248" s="49"/>
      <c r="B248" s="67"/>
      <c r="C248" s="68"/>
      <c r="D248" s="69"/>
      <c r="E248" s="53">
        <f>SUMIFS('Прайс работы и услуги'!J:J,'Прайс работы и услуги'!B:B,B248)</f>
        <v>0</v>
      </c>
      <c r="F248" s="53">
        <f t="shared" si="74"/>
        <v>0</v>
      </c>
      <c r="G248" s="54">
        <f>SUMIFS('Прайс работы и услуги'!D:D,'Прайс работы и услуги'!B:B,B248)</f>
        <v>0</v>
      </c>
      <c r="H248" s="55">
        <f t="shared" si="75"/>
        <v>0</v>
      </c>
      <c r="I248" s="184"/>
      <c r="J248" s="183"/>
      <c r="K248" s="182"/>
      <c r="L248" s="53">
        <f>SUMIFS('Прайс материалы'!I:I,'Прайс материалы'!A:A,I248)</f>
        <v>0</v>
      </c>
      <c r="M248" s="53">
        <f t="shared" si="76"/>
        <v>0</v>
      </c>
      <c r="N248" s="54">
        <f>SUMIFS('Прайс материалы'!C:C,'Прайс материалы'!A:A,I248)</f>
        <v>0</v>
      </c>
      <c r="O248" s="58">
        <f t="shared" si="77"/>
        <v>0</v>
      </c>
      <c r="Q248" s="22" t="str">
        <f t="shared" si="71"/>
        <v>-</v>
      </c>
      <c r="R248" s="22" t="str">
        <f t="shared" si="72"/>
        <v>-</v>
      </c>
    </row>
    <row r="249">
      <c r="A249" s="49"/>
      <c r="B249" s="67"/>
      <c r="C249" s="68"/>
      <c r="D249" s="69"/>
      <c r="E249" s="53">
        <f>SUMIFS('Прайс работы и услуги'!J:J,'Прайс работы и услуги'!B:B,B249)</f>
        <v>0</v>
      </c>
      <c r="F249" s="53">
        <f t="shared" si="74"/>
        <v>0</v>
      </c>
      <c r="G249" s="54">
        <f>SUMIFS('Прайс работы и услуги'!D:D,'Прайс работы и услуги'!B:B,B249)</f>
        <v>0</v>
      </c>
      <c r="H249" s="55">
        <f t="shared" si="75"/>
        <v>0</v>
      </c>
      <c r="I249" s="184"/>
      <c r="J249" s="183"/>
      <c r="K249" s="182"/>
      <c r="L249" s="53">
        <f>SUMIFS('Прайс материалы'!I:I,'Прайс материалы'!A:A,I249)</f>
        <v>0</v>
      </c>
      <c r="M249" s="53">
        <f t="shared" si="76"/>
        <v>0</v>
      </c>
      <c r="N249" s="54">
        <f>SUMIFS('Прайс материалы'!C:C,'Прайс материалы'!A:A,I249)</f>
        <v>0</v>
      </c>
      <c r="O249" s="58">
        <f t="shared" si="77"/>
        <v>0</v>
      </c>
      <c r="Q249" s="22" t="str">
        <f t="shared" si="71"/>
        <v>-</v>
      </c>
      <c r="R249" s="22" t="str">
        <f t="shared" si="72"/>
        <v>-</v>
      </c>
    </row>
    <row r="250">
      <c r="A250" s="49"/>
      <c r="B250" s="67"/>
      <c r="C250" s="68"/>
      <c r="D250" s="69"/>
      <c r="E250" s="53">
        <f>SUMIFS('Прайс работы и услуги'!J:J,'Прайс работы и услуги'!B:B,B250)</f>
        <v>0</v>
      </c>
      <c r="F250" s="53">
        <f t="shared" si="74"/>
        <v>0</v>
      </c>
      <c r="G250" s="54">
        <f>SUMIFS('Прайс работы и услуги'!D:D,'Прайс работы и услуги'!B:B,B250)</f>
        <v>0</v>
      </c>
      <c r="H250" s="55">
        <f t="shared" si="75"/>
        <v>0</v>
      </c>
      <c r="I250" s="184"/>
      <c r="J250" s="183"/>
      <c r="K250" s="182"/>
      <c r="L250" s="53">
        <f>SUMIFS('Прайс материалы'!I:I,'Прайс материалы'!A:A,I250)</f>
        <v>0</v>
      </c>
      <c r="M250" s="53">
        <f t="shared" si="76"/>
        <v>0</v>
      </c>
      <c r="N250" s="54">
        <f>SUMIFS('Прайс материалы'!C:C,'Прайс материалы'!A:A,I250)</f>
        <v>0</v>
      </c>
      <c r="O250" s="58">
        <f t="shared" si="77"/>
        <v>0</v>
      </c>
      <c r="Q250" s="22" t="str">
        <f t="shared" si="71"/>
        <v>-</v>
      </c>
      <c r="R250" s="22" t="str">
        <f t="shared" si="72"/>
        <v>-</v>
      </c>
    </row>
    <row r="251">
      <c r="A251" s="49"/>
      <c r="B251" s="67"/>
      <c r="C251" s="68"/>
      <c r="D251" s="69"/>
      <c r="E251" s="53">
        <f>SUMIFS('Прайс работы и услуги'!J:J,'Прайс работы и услуги'!B:B,B251)</f>
        <v>0</v>
      </c>
      <c r="F251" s="53">
        <f t="shared" si="74"/>
        <v>0</v>
      </c>
      <c r="G251" s="54">
        <f>SUMIFS('Прайс работы и услуги'!D:D,'Прайс работы и услуги'!B:B,B251)</f>
        <v>0</v>
      </c>
      <c r="H251" s="55">
        <f t="shared" si="75"/>
        <v>0</v>
      </c>
      <c r="I251" s="184"/>
      <c r="J251" s="183"/>
      <c r="K251" s="182"/>
      <c r="L251" s="53">
        <f>SUMIFS('Прайс материалы'!I:I,'Прайс материалы'!A:A,I251)</f>
        <v>0</v>
      </c>
      <c r="M251" s="53">
        <f t="shared" si="76"/>
        <v>0</v>
      </c>
      <c r="N251" s="54">
        <f>SUMIFS('Прайс материалы'!C:C,'Прайс материалы'!A:A,I251)</f>
        <v>0</v>
      </c>
      <c r="O251" s="58">
        <f t="shared" si="77"/>
        <v>0</v>
      </c>
      <c r="Q251" s="22" t="str">
        <f t="shared" si="71"/>
        <v>-</v>
      </c>
      <c r="R251" s="22" t="str">
        <f t="shared" si="72"/>
        <v>-</v>
      </c>
    </row>
    <row r="252">
      <c r="A252" s="49"/>
      <c r="B252" s="67"/>
      <c r="C252" s="68"/>
      <c r="D252" s="69"/>
      <c r="E252" s="53">
        <f>SUMIFS('Прайс работы и услуги'!J:J,'Прайс работы и услуги'!B:B,B252)</f>
        <v>0</v>
      </c>
      <c r="F252" s="53">
        <f t="shared" si="74"/>
        <v>0</v>
      </c>
      <c r="G252" s="54">
        <f>SUMIFS('Прайс работы и услуги'!D:D,'Прайс работы и услуги'!B:B,B252)</f>
        <v>0</v>
      </c>
      <c r="H252" s="55">
        <f t="shared" si="75"/>
        <v>0</v>
      </c>
      <c r="I252" s="184"/>
      <c r="J252" s="183"/>
      <c r="K252" s="182"/>
      <c r="L252" s="53">
        <f>SUMIFS('Прайс материалы'!I:I,'Прайс материалы'!A:A,I252)</f>
        <v>0</v>
      </c>
      <c r="M252" s="53">
        <f t="shared" si="76"/>
        <v>0</v>
      </c>
      <c r="N252" s="54">
        <f>SUMIFS('Прайс материалы'!C:C,'Прайс материалы'!A:A,I252)</f>
        <v>0</v>
      </c>
      <c r="O252" s="58">
        <f t="shared" si="77"/>
        <v>0</v>
      </c>
      <c r="Q252" s="22" t="str">
        <f t="shared" si="71"/>
        <v>-</v>
      </c>
      <c r="R252" s="22" t="str">
        <f t="shared" si="72"/>
        <v>-</v>
      </c>
    </row>
    <row r="253">
      <c r="A253" s="49"/>
      <c r="B253" s="67"/>
      <c r="C253" s="68"/>
      <c r="D253" s="69"/>
      <c r="E253" s="53">
        <f>SUMIFS('Прайс работы и услуги'!J:J,'Прайс работы и услуги'!B:B,B253)</f>
        <v>0</v>
      </c>
      <c r="F253" s="53">
        <f t="shared" si="74"/>
        <v>0</v>
      </c>
      <c r="G253" s="54">
        <f>SUMIFS('Прайс работы и услуги'!D:D,'Прайс работы и услуги'!B:B,B253)</f>
        <v>0</v>
      </c>
      <c r="H253" s="55">
        <f t="shared" si="75"/>
        <v>0</v>
      </c>
      <c r="I253" s="184"/>
      <c r="J253" s="183"/>
      <c r="K253" s="182"/>
      <c r="L253" s="53">
        <f>SUMIFS('Прайс материалы'!I:I,'Прайс материалы'!A:A,I253)</f>
        <v>0</v>
      </c>
      <c r="M253" s="53">
        <f t="shared" si="76"/>
        <v>0</v>
      </c>
      <c r="N253" s="54">
        <f>SUMIFS('Прайс материалы'!C:C,'Прайс материалы'!A:A,I253)</f>
        <v>0</v>
      </c>
      <c r="O253" s="58">
        <f t="shared" si="77"/>
        <v>0</v>
      </c>
      <c r="Q253" s="22" t="str">
        <f t="shared" si="71"/>
        <v>-</v>
      </c>
      <c r="R253" s="22" t="str">
        <f t="shared" si="72"/>
        <v>-</v>
      </c>
    </row>
    <row r="254">
      <c r="A254" s="49"/>
      <c r="B254" s="67"/>
      <c r="C254" s="68"/>
      <c r="D254" s="69"/>
      <c r="E254" s="53">
        <f>SUMIFS('Прайс работы и услуги'!J:J,'Прайс работы и услуги'!B:B,B254)</f>
        <v>0</v>
      </c>
      <c r="F254" s="53">
        <f t="shared" si="74"/>
        <v>0</v>
      </c>
      <c r="G254" s="54">
        <f>SUMIFS('Прайс работы и услуги'!D:D,'Прайс работы и услуги'!B:B,B254)</f>
        <v>0</v>
      </c>
      <c r="H254" s="55">
        <f t="shared" si="75"/>
        <v>0</v>
      </c>
      <c r="I254" s="184"/>
      <c r="J254" s="183"/>
      <c r="K254" s="182"/>
      <c r="L254" s="53">
        <f>SUMIFS('Прайс материалы'!I:I,'Прайс материалы'!A:A,I254)</f>
        <v>0</v>
      </c>
      <c r="M254" s="53">
        <f t="shared" si="76"/>
        <v>0</v>
      </c>
      <c r="N254" s="54">
        <f>SUMIFS('Прайс материалы'!C:C,'Прайс материалы'!A:A,I254)</f>
        <v>0</v>
      </c>
      <c r="O254" s="58">
        <f t="shared" si="77"/>
        <v>0</v>
      </c>
      <c r="Q254" s="22" t="str">
        <f t="shared" si="71"/>
        <v>-</v>
      </c>
      <c r="R254" s="22" t="str">
        <f t="shared" si="72"/>
        <v>-</v>
      </c>
    </row>
    <row r="255">
      <c r="A255" s="49"/>
      <c r="B255" s="67"/>
      <c r="C255" s="68"/>
      <c r="D255" s="69"/>
      <c r="E255" s="53">
        <f>SUMIFS('Прайс работы и услуги'!J:J,'Прайс работы и услуги'!B:B,B255)</f>
        <v>0</v>
      </c>
      <c r="F255" s="53">
        <f t="shared" si="74"/>
        <v>0</v>
      </c>
      <c r="G255" s="54">
        <f>SUMIFS('Прайс работы и услуги'!D:D,'Прайс работы и услуги'!B:B,B255)</f>
        <v>0</v>
      </c>
      <c r="H255" s="55">
        <f t="shared" si="75"/>
        <v>0</v>
      </c>
      <c r="I255" s="184"/>
      <c r="J255" s="183"/>
      <c r="K255" s="182"/>
      <c r="L255" s="53">
        <f>SUMIFS('Прайс материалы'!I:I,'Прайс материалы'!A:A,I255)</f>
        <v>0</v>
      </c>
      <c r="M255" s="53">
        <f t="shared" si="76"/>
        <v>0</v>
      </c>
      <c r="N255" s="54">
        <f>SUMIFS('Прайс материалы'!C:C,'Прайс материалы'!A:A,I255)</f>
        <v>0</v>
      </c>
      <c r="O255" s="58">
        <f t="shared" si="77"/>
        <v>0</v>
      </c>
      <c r="Q255" s="22" t="str">
        <f t="shared" si="71"/>
        <v>-</v>
      </c>
      <c r="R255" s="22" t="str">
        <f t="shared" si="72"/>
        <v>-</v>
      </c>
    </row>
    <row r="256">
      <c r="A256" s="49"/>
      <c r="B256" s="67"/>
      <c r="C256" s="68"/>
      <c r="D256" s="69"/>
      <c r="E256" s="53">
        <f>SUMIFS('Прайс работы и услуги'!J:J,'Прайс работы и услуги'!B:B,B256)</f>
        <v>0</v>
      </c>
      <c r="F256" s="53">
        <f t="shared" si="74"/>
        <v>0</v>
      </c>
      <c r="G256" s="54">
        <f>SUMIFS('Прайс работы и услуги'!D:D,'Прайс работы и услуги'!B:B,B256)</f>
        <v>0</v>
      </c>
      <c r="H256" s="55">
        <f t="shared" si="75"/>
        <v>0</v>
      </c>
      <c r="I256" s="184"/>
      <c r="J256" s="183"/>
      <c r="K256" s="182"/>
      <c r="L256" s="53">
        <f>SUMIFS('Прайс материалы'!I:I,'Прайс материалы'!A:A,I256)</f>
        <v>0</v>
      </c>
      <c r="M256" s="53">
        <f t="shared" si="76"/>
        <v>0</v>
      </c>
      <c r="N256" s="54">
        <f>SUMIFS('Прайс материалы'!C:C,'Прайс материалы'!A:A,I256)</f>
        <v>0</v>
      </c>
      <c r="O256" s="58">
        <f t="shared" si="77"/>
        <v>0</v>
      </c>
      <c r="Q256" s="22" t="str">
        <f t="shared" si="71"/>
        <v>-</v>
      </c>
      <c r="R256" s="22" t="str">
        <f t="shared" si="72"/>
        <v>-</v>
      </c>
    </row>
    <row r="257">
      <c r="A257" s="49"/>
      <c r="B257" s="67"/>
      <c r="C257" s="68"/>
      <c r="D257" s="69"/>
      <c r="E257" s="53">
        <f>SUMIFS('Прайс работы и услуги'!J:J,'Прайс работы и услуги'!B:B,B257)</f>
        <v>0</v>
      </c>
      <c r="F257" s="53">
        <f t="shared" si="74"/>
        <v>0</v>
      </c>
      <c r="G257" s="54">
        <f>SUMIFS('Прайс работы и услуги'!D:D,'Прайс работы и услуги'!B:B,B257)</f>
        <v>0</v>
      </c>
      <c r="H257" s="55">
        <f t="shared" si="75"/>
        <v>0</v>
      </c>
      <c r="I257" s="184"/>
      <c r="J257" s="183"/>
      <c r="K257" s="182"/>
      <c r="L257" s="53">
        <f>SUMIFS('Прайс материалы'!I:I,'Прайс материалы'!A:A,I257)</f>
        <v>0</v>
      </c>
      <c r="M257" s="53">
        <f t="shared" si="76"/>
        <v>0</v>
      </c>
      <c r="N257" s="54">
        <f>SUMIFS('Прайс материалы'!C:C,'Прайс материалы'!A:A,I257)</f>
        <v>0</v>
      </c>
      <c r="O257" s="58">
        <f t="shared" si="77"/>
        <v>0</v>
      </c>
      <c r="Q257" s="22" t="str">
        <f t="shared" si="71"/>
        <v>-</v>
      </c>
      <c r="R257" s="22" t="str">
        <f t="shared" si="72"/>
        <v>-</v>
      </c>
    </row>
    <row r="258">
      <c r="A258" s="49"/>
      <c r="B258" s="67"/>
      <c r="C258" s="68"/>
      <c r="D258" s="69"/>
      <c r="E258" s="53">
        <f>SUMIFS('Прайс работы и услуги'!J:J,'Прайс работы и услуги'!B:B,B258)</f>
        <v>0</v>
      </c>
      <c r="F258" s="53">
        <f t="shared" si="74"/>
        <v>0</v>
      </c>
      <c r="G258" s="54">
        <f>SUMIFS('Прайс работы и услуги'!D:D,'Прайс работы и услуги'!B:B,B258)</f>
        <v>0</v>
      </c>
      <c r="H258" s="55">
        <f t="shared" si="75"/>
        <v>0</v>
      </c>
      <c r="I258" s="184"/>
      <c r="J258" s="183"/>
      <c r="K258" s="182"/>
      <c r="L258" s="53">
        <f>SUMIFS('Прайс материалы'!I:I,'Прайс материалы'!A:A,I258)</f>
        <v>0</v>
      </c>
      <c r="M258" s="53">
        <f t="shared" si="76"/>
        <v>0</v>
      </c>
      <c r="N258" s="54">
        <f>SUMIFS('Прайс материалы'!C:C,'Прайс материалы'!A:A,I258)</f>
        <v>0</v>
      </c>
      <c r="O258" s="58">
        <f t="shared" si="77"/>
        <v>0</v>
      </c>
      <c r="Q258" s="22" t="str">
        <f t="shared" si="71"/>
        <v>-</v>
      </c>
      <c r="R258" s="22" t="str">
        <f t="shared" si="72"/>
        <v>-</v>
      </c>
    </row>
    <row r="259">
      <c r="A259" s="49"/>
      <c r="B259" s="67"/>
      <c r="C259" s="68"/>
      <c r="D259" s="69"/>
      <c r="E259" s="53">
        <f>SUMIFS('Прайс работы и услуги'!J:J,'Прайс работы и услуги'!B:B,B259)</f>
        <v>0</v>
      </c>
      <c r="F259" s="53">
        <f t="shared" si="74"/>
        <v>0</v>
      </c>
      <c r="G259" s="54">
        <f>SUMIFS('Прайс работы и услуги'!D:D,'Прайс работы и услуги'!B:B,B259)</f>
        <v>0</v>
      </c>
      <c r="H259" s="55">
        <f t="shared" si="75"/>
        <v>0</v>
      </c>
      <c r="I259" s="184"/>
      <c r="J259" s="183"/>
      <c r="K259" s="182"/>
      <c r="L259" s="53">
        <f>SUMIFS('Прайс материалы'!I:I,'Прайс материалы'!A:A,I259)</f>
        <v>0</v>
      </c>
      <c r="M259" s="53">
        <f t="shared" si="76"/>
        <v>0</v>
      </c>
      <c r="N259" s="54">
        <f>SUMIFS('Прайс материалы'!C:C,'Прайс материалы'!A:A,I259)</f>
        <v>0</v>
      </c>
      <c r="O259" s="58">
        <f t="shared" si="77"/>
        <v>0</v>
      </c>
      <c r="Q259" s="22" t="str">
        <f t="shared" si="71"/>
        <v>-</v>
      </c>
      <c r="R259" s="22" t="str">
        <f t="shared" si="72"/>
        <v>-</v>
      </c>
    </row>
    <row r="260">
      <c r="A260" s="49"/>
      <c r="B260" s="67"/>
      <c r="C260" s="68"/>
      <c r="D260" s="69"/>
      <c r="E260" s="53">
        <f>SUMIFS('Прайс работы и услуги'!J:J,'Прайс работы и услуги'!B:B,B260)</f>
        <v>0</v>
      </c>
      <c r="F260" s="53">
        <f t="shared" si="74"/>
        <v>0</v>
      </c>
      <c r="G260" s="54">
        <f>SUMIFS('Прайс работы и услуги'!D:D,'Прайс работы и услуги'!B:B,B260)</f>
        <v>0</v>
      </c>
      <c r="H260" s="55">
        <f t="shared" si="75"/>
        <v>0</v>
      </c>
      <c r="I260" s="184"/>
      <c r="J260" s="183"/>
      <c r="K260" s="182"/>
      <c r="L260" s="53">
        <f>SUMIFS('Прайс материалы'!I:I,'Прайс материалы'!A:A,I260)</f>
        <v>0</v>
      </c>
      <c r="M260" s="53">
        <f t="shared" si="76"/>
        <v>0</v>
      </c>
      <c r="N260" s="54">
        <f>SUMIFS('Прайс материалы'!C:C,'Прайс материалы'!A:A,I260)</f>
        <v>0</v>
      </c>
      <c r="O260" s="58">
        <f t="shared" si="77"/>
        <v>0</v>
      </c>
      <c r="Q260" s="22" t="str">
        <f t="shared" si="71"/>
        <v>-</v>
      </c>
      <c r="R260" s="22" t="str">
        <f t="shared" si="72"/>
        <v>-</v>
      </c>
    </row>
    <row r="261">
      <c r="A261" s="49"/>
      <c r="B261" s="67"/>
      <c r="C261" s="68"/>
      <c r="D261" s="69"/>
      <c r="E261" s="53">
        <f>SUMIFS('Прайс работы и услуги'!J:J,'Прайс работы и услуги'!B:B,B261)</f>
        <v>0</v>
      </c>
      <c r="F261" s="53">
        <f t="shared" si="74"/>
        <v>0</v>
      </c>
      <c r="G261" s="54">
        <f>SUMIFS('Прайс работы и услуги'!D:D,'Прайс работы и услуги'!B:B,B261)</f>
        <v>0</v>
      </c>
      <c r="H261" s="55">
        <f t="shared" si="75"/>
        <v>0</v>
      </c>
      <c r="I261" s="184"/>
      <c r="J261" s="183"/>
      <c r="K261" s="182"/>
      <c r="L261" s="53">
        <f>SUMIFS('Прайс материалы'!I:I,'Прайс материалы'!A:A,I261)</f>
        <v>0</v>
      </c>
      <c r="M261" s="53">
        <f t="shared" si="76"/>
        <v>0</v>
      </c>
      <c r="N261" s="54">
        <f>SUMIFS('Прайс материалы'!C:C,'Прайс материалы'!A:A,I261)</f>
        <v>0</v>
      </c>
      <c r="O261" s="58">
        <f t="shared" si="77"/>
        <v>0</v>
      </c>
      <c r="Q261" s="22" t="str">
        <f t="shared" si="71"/>
        <v>-</v>
      </c>
      <c r="R261" s="22" t="str">
        <f t="shared" si="72"/>
        <v>-</v>
      </c>
    </row>
    <row r="262">
      <c r="A262" s="49"/>
      <c r="B262" s="67"/>
      <c r="C262" s="68"/>
      <c r="D262" s="69"/>
      <c r="E262" s="53">
        <f>SUMIFS('Прайс работы и услуги'!J:J,'Прайс работы и услуги'!B:B,B262)</f>
        <v>0</v>
      </c>
      <c r="F262" s="53">
        <f t="shared" si="74"/>
        <v>0</v>
      </c>
      <c r="G262" s="54">
        <f>SUMIFS('Прайс работы и услуги'!D:D,'Прайс работы и услуги'!B:B,B262)</f>
        <v>0</v>
      </c>
      <c r="H262" s="55">
        <f t="shared" si="75"/>
        <v>0</v>
      </c>
      <c r="I262" s="184"/>
      <c r="J262" s="183"/>
      <c r="K262" s="182"/>
      <c r="L262" s="53">
        <f>SUMIFS('Прайс материалы'!I:I,'Прайс материалы'!A:A,I262)</f>
        <v>0</v>
      </c>
      <c r="M262" s="53">
        <f t="shared" si="76"/>
        <v>0</v>
      </c>
      <c r="N262" s="54">
        <f>SUMIFS('Прайс материалы'!C:C,'Прайс материалы'!A:A,I262)</f>
        <v>0</v>
      </c>
      <c r="O262" s="58">
        <f t="shared" si="77"/>
        <v>0</v>
      </c>
      <c r="Q262" s="22" t="str">
        <f t="shared" si="71"/>
        <v>-</v>
      </c>
      <c r="R262" s="22" t="str">
        <f t="shared" si="72"/>
        <v>-</v>
      </c>
    </row>
    <row r="263">
      <c r="A263" s="49"/>
      <c r="B263" s="67"/>
      <c r="C263" s="68"/>
      <c r="D263" s="69"/>
      <c r="E263" s="53">
        <f>SUMIFS('Прайс работы и услуги'!J:J,'Прайс работы и услуги'!B:B,B263)</f>
        <v>0</v>
      </c>
      <c r="F263" s="53">
        <f t="shared" si="74"/>
        <v>0</v>
      </c>
      <c r="G263" s="54">
        <f>SUMIFS('Прайс работы и услуги'!D:D,'Прайс работы и услуги'!B:B,B263)</f>
        <v>0</v>
      </c>
      <c r="H263" s="55">
        <f t="shared" si="75"/>
        <v>0</v>
      </c>
      <c r="I263" s="184"/>
      <c r="J263" s="183"/>
      <c r="K263" s="182"/>
      <c r="L263" s="53">
        <f>SUMIFS('Прайс материалы'!I:I,'Прайс материалы'!A:A,I263)</f>
        <v>0</v>
      </c>
      <c r="M263" s="53">
        <f t="shared" si="76"/>
        <v>0</v>
      </c>
      <c r="N263" s="54">
        <f>SUMIFS('Прайс материалы'!C:C,'Прайс материалы'!A:A,I263)</f>
        <v>0</v>
      </c>
      <c r="O263" s="58">
        <f t="shared" si="77"/>
        <v>0</v>
      </c>
      <c r="Q263" s="22" t="str">
        <f t="shared" si="71"/>
        <v>-</v>
      </c>
      <c r="R263" s="22" t="str">
        <f t="shared" si="72"/>
        <v>-</v>
      </c>
    </row>
    <row r="264">
      <c r="A264" s="49"/>
      <c r="B264" s="67"/>
      <c r="C264" s="68"/>
      <c r="D264" s="69"/>
      <c r="E264" s="53">
        <f>SUMIFS('Прайс работы и услуги'!J:J,'Прайс работы и услуги'!B:B,B264)</f>
        <v>0</v>
      </c>
      <c r="F264" s="53">
        <f t="shared" si="74"/>
        <v>0</v>
      </c>
      <c r="G264" s="54">
        <f>SUMIFS('Прайс работы и услуги'!D:D,'Прайс работы и услуги'!B:B,B264)</f>
        <v>0</v>
      </c>
      <c r="H264" s="55">
        <f t="shared" si="75"/>
        <v>0</v>
      </c>
      <c r="I264" s="184"/>
      <c r="J264" s="183"/>
      <c r="K264" s="182"/>
      <c r="L264" s="53">
        <f>SUMIFS('Прайс материалы'!I:I,'Прайс материалы'!A:A,I264)</f>
        <v>0</v>
      </c>
      <c r="M264" s="53">
        <f t="shared" si="76"/>
        <v>0</v>
      </c>
      <c r="N264" s="54">
        <f>SUMIFS('Прайс материалы'!C:C,'Прайс материалы'!A:A,I264)</f>
        <v>0</v>
      </c>
      <c r="O264" s="58">
        <f t="shared" si="77"/>
        <v>0</v>
      </c>
      <c r="Q264" s="22" t="str">
        <f t="shared" si="71"/>
        <v>-</v>
      </c>
      <c r="R264" s="22" t="str">
        <f t="shared" si="72"/>
        <v>-</v>
      </c>
    </row>
    <row r="265">
      <c r="A265" s="49"/>
      <c r="B265" s="67"/>
      <c r="C265" s="68"/>
      <c r="D265" s="69"/>
      <c r="E265" s="53">
        <f>SUMIFS('Прайс работы и услуги'!J:J,'Прайс работы и услуги'!B:B,B265)</f>
        <v>0</v>
      </c>
      <c r="F265" s="53">
        <f t="shared" si="74"/>
        <v>0</v>
      </c>
      <c r="G265" s="54">
        <f>SUMIFS('Прайс работы и услуги'!D:D,'Прайс работы и услуги'!B:B,B265)</f>
        <v>0</v>
      </c>
      <c r="H265" s="55">
        <f t="shared" si="75"/>
        <v>0</v>
      </c>
      <c r="I265" s="184"/>
      <c r="J265" s="183"/>
      <c r="K265" s="182"/>
      <c r="L265" s="53">
        <f>SUMIFS('Прайс материалы'!I:I,'Прайс материалы'!A:A,I265)</f>
        <v>0</v>
      </c>
      <c r="M265" s="53">
        <f t="shared" si="76"/>
        <v>0</v>
      </c>
      <c r="N265" s="54">
        <f>SUMIFS('Прайс материалы'!C:C,'Прайс материалы'!A:A,I265)</f>
        <v>0</v>
      </c>
      <c r="O265" s="58">
        <f t="shared" si="77"/>
        <v>0</v>
      </c>
      <c r="Q265" s="22" t="str">
        <f t="shared" si="71"/>
        <v>-</v>
      </c>
      <c r="R265" s="22" t="str">
        <f t="shared" si="72"/>
        <v>-</v>
      </c>
    </row>
    <row r="266">
      <c r="A266" s="49"/>
      <c r="B266" s="67"/>
      <c r="C266" s="68"/>
      <c r="D266" s="69"/>
      <c r="E266" s="53">
        <f>SUMIFS('Прайс работы и услуги'!J:J,'Прайс работы и услуги'!B:B,B266)</f>
        <v>0</v>
      </c>
      <c r="F266" s="53">
        <f t="shared" si="74"/>
        <v>0</v>
      </c>
      <c r="G266" s="54">
        <f>SUMIFS('Прайс работы и услуги'!D:D,'Прайс работы и услуги'!B:B,B266)</f>
        <v>0</v>
      </c>
      <c r="H266" s="55">
        <f t="shared" si="75"/>
        <v>0</v>
      </c>
      <c r="I266" s="184"/>
      <c r="J266" s="183"/>
      <c r="K266" s="182"/>
      <c r="L266" s="53">
        <f>SUMIFS('Прайс материалы'!I:I,'Прайс материалы'!A:A,I266)</f>
        <v>0</v>
      </c>
      <c r="M266" s="53">
        <f t="shared" si="76"/>
        <v>0</v>
      </c>
      <c r="N266" s="54">
        <f>SUMIFS('Прайс материалы'!C:C,'Прайс материалы'!A:A,I266)</f>
        <v>0</v>
      </c>
      <c r="O266" s="58">
        <f t="shared" si="77"/>
        <v>0</v>
      </c>
      <c r="Q266" s="22" t="str">
        <f t="shared" si="71"/>
        <v>-</v>
      </c>
      <c r="R266" s="22" t="str">
        <f t="shared" si="72"/>
        <v>-</v>
      </c>
    </row>
    <row r="267">
      <c r="A267" s="49"/>
      <c r="B267" s="67"/>
      <c r="C267" s="68"/>
      <c r="D267" s="69"/>
      <c r="E267" s="53">
        <f>SUMIFS('Прайс работы и услуги'!J:J,'Прайс работы и услуги'!B:B,B267)</f>
        <v>0</v>
      </c>
      <c r="F267" s="53">
        <f t="shared" si="74"/>
        <v>0</v>
      </c>
      <c r="G267" s="54">
        <f>SUMIFS('Прайс работы и услуги'!D:D,'Прайс работы и услуги'!B:B,B267)</f>
        <v>0</v>
      </c>
      <c r="H267" s="55">
        <f t="shared" si="75"/>
        <v>0</v>
      </c>
      <c r="I267" s="184"/>
      <c r="J267" s="183"/>
      <c r="K267" s="182"/>
      <c r="L267" s="53">
        <f>SUMIFS('Прайс материалы'!I:I,'Прайс материалы'!A:A,I267)</f>
        <v>0</v>
      </c>
      <c r="M267" s="53">
        <f t="shared" si="76"/>
        <v>0</v>
      </c>
      <c r="N267" s="54">
        <f>SUMIFS('Прайс материалы'!C:C,'Прайс материалы'!A:A,I267)</f>
        <v>0</v>
      </c>
      <c r="O267" s="58">
        <f t="shared" si="77"/>
        <v>0</v>
      </c>
      <c r="Q267" s="22" t="str">
        <f t="shared" si="71"/>
        <v>-</v>
      </c>
      <c r="R267" s="22" t="str">
        <f t="shared" si="72"/>
        <v>-</v>
      </c>
    </row>
    <row r="268">
      <c r="A268" s="49"/>
      <c r="B268" s="67"/>
      <c r="C268" s="68"/>
      <c r="D268" s="69"/>
      <c r="E268" s="53">
        <f>SUMIFS('Прайс работы и услуги'!J:J,'Прайс работы и услуги'!B:B,B268)</f>
        <v>0</v>
      </c>
      <c r="F268" s="53">
        <f t="shared" si="74"/>
        <v>0</v>
      </c>
      <c r="G268" s="54">
        <f>SUMIFS('Прайс работы и услуги'!D:D,'Прайс работы и услуги'!B:B,B268)</f>
        <v>0</v>
      </c>
      <c r="H268" s="55">
        <f t="shared" si="75"/>
        <v>0</v>
      </c>
      <c r="I268" s="184"/>
      <c r="J268" s="183"/>
      <c r="K268" s="182"/>
      <c r="L268" s="53">
        <f>SUMIFS('Прайс материалы'!I:I,'Прайс материалы'!A:A,I268)</f>
        <v>0</v>
      </c>
      <c r="M268" s="53">
        <f t="shared" si="76"/>
        <v>0</v>
      </c>
      <c r="N268" s="54">
        <f>SUMIFS('Прайс материалы'!C:C,'Прайс материалы'!A:A,I268)</f>
        <v>0</v>
      </c>
      <c r="O268" s="58">
        <f t="shared" si="77"/>
        <v>0</v>
      </c>
      <c r="Q268" s="22" t="str">
        <f t="shared" si="71"/>
        <v>-</v>
      </c>
      <c r="R268" s="22" t="str">
        <f t="shared" si="72"/>
        <v>-</v>
      </c>
    </row>
    <row r="269">
      <c r="A269" s="49"/>
      <c r="B269" s="67"/>
      <c r="C269" s="68"/>
      <c r="D269" s="69"/>
      <c r="E269" s="53">
        <f>SUMIFS('Прайс работы и услуги'!J:J,'Прайс работы и услуги'!B:B,B269)</f>
        <v>0</v>
      </c>
      <c r="F269" s="53">
        <f t="shared" si="74"/>
        <v>0</v>
      </c>
      <c r="G269" s="54">
        <f>SUMIFS('Прайс работы и услуги'!D:D,'Прайс работы и услуги'!B:B,B269)</f>
        <v>0</v>
      </c>
      <c r="H269" s="55">
        <f t="shared" si="75"/>
        <v>0</v>
      </c>
      <c r="I269" s="184"/>
      <c r="J269" s="183"/>
      <c r="K269" s="182"/>
      <c r="L269" s="53">
        <f>SUMIFS('Прайс материалы'!I:I,'Прайс материалы'!A:A,I269)</f>
        <v>0</v>
      </c>
      <c r="M269" s="53">
        <f t="shared" si="76"/>
        <v>0</v>
      </c>
      <c r="N269" s="54">
        <f>SUMIFS('Прайс материалы'!C:C,'Прайс материалы'!A:A,I269)</f>
        <v>0</v>
      </c>
      <c r="O269" s="58">
        <f t="shared" si="77"/>
        <v>0</v>
      </c>
      <c r="Q269" s="22" t="str">
        <f t="shared" si="71"/>
        <v>-</v>
      </c>
      <c r="R269" s="22" t="str">
        <f t="shared" si="72"/>
        <v>-</v>
      </c>
    </row>
    <row r="270">
      <c r="A270" s="49"/>
      <c r="B270" s="67"/>
      <c r="C270" s="68"/>
      <c r="D270" s="69"/>
      <c r="E270" s="53">
        <f>SUMIFS('Прайс работы и услуги'!J:J,'Прайс работы и услуги'!B:B,B270)</f>
        <v>0</v>
      </c>
      <c r="F270" s="53">
        <f t="shared" si="74"/>
        <v>0</v>
      </c>
      <c r="G270" s="54">
        <f>SUMIFS('Прайс работы и услуги'!D:D,'Прайс работы и услуги'!B:B,B270)</f>
        <v>0</v>
      </c>
      <c r="H270" s="55">
        <f t="shared" si="75"/>
        <v>0</v>
      </c>
      <c r="I270" s="184"/>
      <c r="J270" s="183"/>
      <c r="K270" s="182"/>
      <c r="L270" s="53">
        <f>SUMIFS('Прайс материалы'!I:I,'Прайс материалы'!A:A,I270)</f>
        <v>0</v>
      </c>
      <c r="M270" s="53">
        <f t="shared" si="76"/>
        <v>0</v>
      </c>
      <c r="N270" s="54">
        <f>SUMIFS('Прайс материалы'!C:C,'Прайс материалы'!A:A,I270)</f>
        <v>0</v>
      </c>
      <c r="O270" s="58">
        <f t="shared" si="77"/>
        <v>0</v>
      </c>
      <c r="Q270" s="22" t="str">
        <f t="shared" si="71"/>
        <v>-</v>
      </c>
      <c r="R270" s="22" t="str">
        <f t="shared" si="72"/>
        <v>-</v>
      </c>
    </row>
    <row r="271">
      <c r="A271" s="49"/>
      <c r="B271" s="67"/>
      <c r="C271" s="68"/>
      <c r="D271" s="69"/>
      <c r="E271" s="53">
        <f>SUMIFS('Прайс работы и услуги'!J:J,'Прайс работы и услуги'!B:B,B271)</f>
        <v>0</v>
      </c>
      <c r="F271" s="53">
        <f t="shared" si="74"/>
        <v>0</v>
      </c>
      <c r="G271" s="54">
        <f>SUMIFS('Прайс работы и услуги'!D:D,'Прайс работы и услуги'!B:B,B271)</f>
        <v>0</v>
      </c>
      <c r="H271" s="55">
        <f t="shared" si="75"/>
        <v>0</v>
      </c>
      <c r="I271" s="184"/>
      <c r="J271" s="183"/>
      <c r="K271" s="182"/>
      <c r="L271" s="53">
        <f>SUMIFS('Прайс материалы'!I:I,'Прайс материалы'!A:A,I271)</f>
        <v>0</v>
      </c>
      <c r="M271" s="53">
        <f t="shared" si="76"/>
        <v>0</v>
      </c>
      <c r="N271" s="54">
        <f>SUMIFS('Прайс материалы'!C:C,'Прайс материалы'!A:A,I271)</f>
        <v>0</v>
      </c>
      <c r="O271" s="58">
        <f t="shared" si="77"/>
        <v>0</v>
      </c>
      <c r="Q271" s="22" t="str">
        <f t="shared" si="71"/>
        <v>-</v>
      </c>
      <c r="R271" s="22" t="str">
        <f t="shared" si="72"/>
        <v>-</v>
      </c>
    </row>
    <row r="272">
      <c r="A272" s="49"/>
      <c r="B272" s="67"/>
      <c r="C272" s="68"/>
      <c r="D272" s="69"/>
      <c r="E272" s="53">
        <f>SUMIFS('Прайс работы и услуги'!J:J,'Прайс работы и услуги'!B:B,B272)</f>
        <v>0</v>
      </c>
      <c r="F272" s="53">
        <f t="shared" si="74"/>
        <v>0</v>
      </c>
      <c r="G272" s="54">
        <f>SUMIFS('Прайс работы и услуги'!D:D,'Прайс работы и услуги'!B:B,B272)</f>
        <v>0</v>
      </c>
      <c r="H272" s="55">
        <f t="shared" si="75"/>
        <v>0</v>
      </c>
      <c r="I272" s="184"/>
      <c r="J272" s="183"/>
      <c r="K272" s="182"/>
      <c r="L272" s="53">
        <f>SUMIFS('Прайс материалы'!I:I,'Прайс материалы'!A:A,I272)</f>
        <v>0</v>
      </c>
      <c r="M272" s="53">
        <f t="shared" si="76"/>
        <v>0</v>
      </c>
      <c r="N272" s="54">
        <f>SUMIFS('Прайс материалы'!C:C,'Прайс материалы'!A:A,I272)</f>
        <v>0</v>
      </c>
      <c r="O272" s="58">
        <f t="shared" si="77"/>
        <v>0</v>
      </c>
      <c r="Q272" s="22" t="str">
        <f t="shared" si="71"/>
        <v>-</v>
      </c>
      <c r="R272" s="22" t="str">
        <f t="shared" si="72"/>
        <v>-</v>
      </c>
    </row>
    <row r="273">
      <c r="A273" s="49"/>
      <c r="B273" s="67"/>
      <c r="C273" s="68"/>
      <c r="D273" s="69"/>
      <c r="E273" s="53">
        <f>SUMIFS('Прайс работы и услуги'!J:J,'Прайс работы и услуги'!B:B,B273)</f>
        <v>0</v>
      </c>
      <c r="F273" s="53">
        <f t="shared" si="74"/>
        <v>0</v>
      </c>
      <c r="G273" s="54">
        <f>SUMIFS('Прайс работы и услуги'!D:D,'Прайс работы и услуги'!B:B,B273)</f>
        <v>0</v>
      </c>
      <c r="H273" s="55">
        <f t="shared" si="75"/>
        <v>0</v>
      </c>
      <c r="I273" s="184"/>
      <c r="J273" s="183"/>
      <c r="K273" s="182"/>
      <c r="L273" s="53">
        <f>SUMIFS('Прайс материалы'!I:I,'Прайс материалы'!A:A,I273)</f>
        <v>0</v>
      </c>
      <c r="M273" s="53">
        <f t="shared" si="76"/>
        <v>0</v>
      </c>
      <c r="N273" s="54">
        <f>SUMIFS('Прайс материалы'!C:C,'Прайс материалы'!A:A,I273)</f>
        <v>0</v>
      </c>
      <c r="O273" s="58">
        <f t="shared" si="77"/>
        <v>0</v>
      </c>
      <c r="Q273" s="22" t="str">
        <f t="shared" si="71"/>
        <v>-</v>
      </c>
      <c r="R273" s="22" t="str">
        <f t="shared" si="72"/>
        <v>-</v>
      </c>
    </row>
    <row r="274">
      <c r="A274" s="49"/>
      <c r="B274" s="67"/>
      <c r="C274" s="68"/>
      <c r="D274" s="69"/>
      <c r="E274" s="53">
        <f>SUMIFS('Прайс работы и услуги'!J:J,'Прайс работы и услуги'!B:B,B274)</f>
        <v>0</v>
      </c>
      <c r="F274" s="53">
        <f t="shared" si="74"/>
        <v>0</v>
      </c>
      <c r="G274" s="54">
        <f>SUMIFS('Прайс работы и услуги'!D:D,'Прайс работы и услуги'!B:B,B274)</f>
        <v>0</v>
      </c>
      <c r="H274" s="55">
        <f t="shared" si="75"/>
        <v>0</v>
      </c>
      <c r="I274" s="184"/>
      <c r="J274" s="183"/>
      <c r="K274" s="182"/>
      <c r="L274" s="53">
        <f>SUMIFS('Прайс материалы'!I:I,'Прайс материалы'!A:A,I274)</f>
        <v>0</v>
      </c>
      <c r="M274" s="53">
        <f t="shared" si="76"/>
        <v>0</v>
      </c>
      <c r="N274" s="54">
        <f>SUMIFS('Прайс материалы'!C:C,'Прайс материалы'!A:A,I274)</f>
        <v>0</v>
      </c>
      <c r="O274" s="58">
        <f t="shared" si="77"/>
        <v>0</v>
      </c>
      <c r="Q274" s="22" t="str">
        <f t="shared" si="71"/>
        <v>-</v>
      </c>
      <c r="R274" s="22" t="str">
        <f t="shared" si="72"/>
        <v>-</v>
      </c>
    </row>
    <row r="275">
      <c r="A275" s="49"/>
      <c r="B275" s="67"/>
      <c r="C275" s="68"/>
      <c r="D275" s="69"/>
      <c r="E275" s="53">
        <f>SUMIFS('Прайс работы и услуги'!J:J,'Прайс работы и услуги'!B:B,B275)</f>
        <v>0</v>
      </c>
      <c r="F275" s="53">
        <f t="shared" si="74"/>
        <v>0</v>
      </c>
      <c r="G275" s="54">
        <f>SUMIFS('Прайс работы и услуги'!D:D,'Прайс работы и услуги'!B:B,B275)</f>
        <v>0</v>
      </c>
      <c r="H275" s="55">
        <f t="shared" si="75"/>
        <v>0</v>
      </c>
      <c r="I275" s="184"/>
      <c r="J275" s="183"/>
      <c r="K275" s="182"/>
      <c r="L275" s="53">
        <f>SUMIFS('Прайс материалы'!I:I,'Прайс материалы'!A:A,I275)</f>
        <v>0</v>
      </c>
      <c r="M275" s="53">
        <f t="shared" si="76"/>
        <v>0</v>
      </c>
      <c r="N275" s="54">
        <f>SUMIFS('Прайс материалы'!C:C,'Прайс материалы'!A:A,I275)</f>
        <v>0</v>
      </c>
      <c r="O275" s="58">
        <f t="shared" si="77"/>
        <v>0</v>
      </c>
      <c r="Q275" s="22" t="str">
        <f t="shared" si="71"/>
        <v>-</v>
      </c>
      <c r="R275" s="22" t="str">
        <f t="shared" si="72"/>
        <v>-</v>
      </c>
    </row>
    <row r="276">
      <c r="A276" s="49"/>
      <c r="B276" s="67"/>
      <c r="C276" s="68"/>
      <c r="D276" s="69"/>
      <c r="E276" s="53">
        <f>SUMIFS('Прайс работы и услуги'!J:J,'Прайс работы и услуги'!B:B,B276)</f>
        <v>0</v>
      </c>
      <c r="F276" s="53">
        <f t="shared" si="74"/>
        <v>0</v>
      </c>
      <c r="G276" s="54">
        <f>SUMIFS('Прайс работы и услуги'!D:D,'Прайс работы и услуги'!B:B,B276)</f>
        <v>0</v>
      </c>
      <c r="H276" s="55">
        <f t="shared" si="75"/>
        <v>0</v>
      </c>
      <c r="I276" s="184"/>
      <c r="J276" s="183"/>
      <c r="K276" s="182"/>
      <c r="L276" s="53">
        <f>SUMIFS('Прайс материалы'!I:I,'Прайс материалы'!A:A,I276)</f>
        <v>0</v>
      </c>
      <c r="M276" s="53">
        <f t="shared" si="76"/>
        <v>0</v>
      </c>
      <c r="N276" s="54">
        <f>SUMIFS('Прайс материалы'!C:C,'Прайс материалы'!A:A,I276)</f>
        <v>0</v>
      </c>
      <c r="O276" s="58">
        <f t="shared" si="77"/>
        <v>0</v>
      </c>
      <c r="Q276" s="22" t="str">
        <f t="shared" si="71"/>
        <v>-</v>
      </c>
      <c r="R276" s="22" t="str">
        <f t="shared" si="72"/>
        <v>-</v>
      </c>
    </row>
    <row r="277">
      <c r="A277" s="49"/>
      <c r="B277" s="67"/>
      <c r="C277" s="68"/>
      <c r="D277" s="69"/>
      <c r="E277" s="53">
        <f>SUMIFS('Прайс работы и услуги'!J:J,'Прайс работы и услуги'!B:B,B277)</f>
        <v>0</v>
      </c>
      <c r="F277" s="53">
        <f t="shared" si="74"/>
        <v>0</v>
      </c>
      <c r="G277" s="54">
        <f>SUMIFS('Прайс работы и услуги'!D:D,'Прайс работы и услуги'!B:B,B277)</f>
        <v>0</v>
      </c>
      <c r="H277" s="55">
        <f t="shared" si="75"/>
        <v>0</v>
      </c>
      <c r="I277" s="184"/>
      <c r="J277" s="183"/>
      <c r="K277" s="182"/>
      <c r="L277" s="53">
        <f>SUMIFS('Прайс материалы'!I:I,'Прайс материалы'!A:A,I277)</f>
        <v>0</v>
      </c>
      <c r="M277" s="53">
        <f t="shared" si="76"/>
        <v>0</v>
      </c>
      <c r="N277" s="54">
        <f>SUMIFS('Прайс материалы'!C:C,'Прайс материалы'!A:A,I277)</f>
        <v>0</v>
      </c>
      <c r="O277" s="58">
        <f t="shared" si="77"/>
        <v>0</v>
      </c>
      <c r="Q277" s="22" t="str">
        <f t="shared" si="71"/>
        <v>-</v>
      </c>
      <c r="R277" s="22" t="str">
        <f t="shared" si="72"/>
        <v>-</v>
      </c>
    </row>
    <row r="278">
      <c r="A278" s="49"/>
      <c r="B278" s="67"/>
      <c r="C278" s="68"/>
      <c r="D278" s="69"/>
      <c r="E278" s="53">
        <f>SUMIFS('Прайс работы и услуги'!J:J,'Прайс работы и услуги'!B:B,B278)</f>
        <v>0</v>
      </c>
      <c r="F278" s="53">
        <f t="shared" si="74"/>
        <v>0</v>
      </c>
      <c r="G278" s="54">
        <f>SUMIFS('Прайс работы и услуги'!D:D,'Прайс работы и услуги'!B:B,B278)</f>
        <v>0</v>
      </c>
      <c r="H278" s="55">
        <f t="shared" si="75"/>
        <v>0</v>
      </c>
      <c r="I278" s="184"/>
      <c r="J278" s="183"/>
      <c r="K278" s="182"/>
      <c r="L278" s="53">
        <f>SUMIFS('Прайс материалы'!I:I,'Прайс материалы'!A:A,I278)</f>
        <v>0</v>
      </c>
      <c r="M278" s="53">
        <f t="shared" si="76"/>
        <v>0</v>
      </c>
      <c r="N278" s="54">
        <f>SUMIFS('Прайс материалы'!C:C,'Прайс материалы'!A:A,I278)</f>
        <v>0</v>
      </c>
      <c r="O278" s="58">
        <f t="shared" si="77"/>
        <v>0</v>
      </c>
      <c r="Q278" s="22" t="str">
        <f t="shared" si="71"/>
        <v>-</v>
      </c>
      <c r="R278" s="22" t="str">
        <f t="shared" si="72"/>
        <v>-</v>
      </c>
    </row>
    <row r="279">
      <c r="A279" s="49"/>
      <c r="B279" s="67"/>
      <c r="C279" s="68"/>
      <c r="D279" s="69"/>
      <c r="E279" s="53">
        <f>SUMIFS('Прайс работы и услуги'!J:J,'Прайс работы и услуги'!B:B,B279)</f>
        <v>0</v>
      </c>
      <c r="F279" s="53">
        <f t="shared" si="74"/>
        <v>0</v>
      </c>
      <c r="G279" s="54">
        <f>SUMIFS('Прайс работы и услуги'!D:D,'Прайс работы и услуги'!B:B,B279)</f>
        <v>0</v>
      </c>
      <c r="H279" s="55">
        <f t="shared" si="75"/>
        <v>0</v>
      </c>
      <c r="I279" s="184"/>
      <c r="J279" s="183"/>
      <c r="K279" s="182"/>
      <c r="L279" s="53">
        <f>SUMIFS('Прайс материалы'!I:I,'Прайс материалы'!A:A,I279)</f>
        <v>0</v>
      </c>
      <c r="M279" s="53">
        <f t="shared" si="76"/>
        <v>0</v>
      </c>
      <c r="N279" s="54">
        <f>SUMIFS('Прайс материалы'!C:C,'Прайс материалы'!A:A,I279)</f>
        <v>0</v>
      </c>
      <c r="O279" s="58">
        <f t="shared" si="77"/>
        <v>0</v>
      </c>
      <c r="Q279" s="22" t="str">
        <f t="shared" si="71"/>
        <v>-</v>
      </c>
      <c r="R279" s="22" t="str">
        <f t="shared" si="72"/>
        <v>-</v>
      </c>
    </row>
    <row r="280">
      <c r="A280" s="49"/>
      <c r="B280" s="67"/>
      <c r="C280" s="68"/>
      <c r="D280" s="69"/>
      <c r="E280" s="53">
        <f>SUMIFS('Прайс работы и услуги'!J:J,'Прайс работы и услуги'!B:B,B280)</f>
        <v>0</v>
      </c>
      <c r="F280" s="53">
        <f t="shared" si="74"/>
        <v>0</v>
      </c>
      <c r="G280" s="54">
        <f>SUMIFS('Прайс работы и услуги'!D:D,'Прайс работы и услуги'!B:B,B280)</f>
        <v>0</v>
      </c>
      <c r="H280" s="55">
        <f t="shared" si="75"/>
        <v>0</v>
      </c>
      <c r="I280" s="184"/>
      <c r="J280" s="183"/>
      <c r="K280" s="182"/>
      <c r="L280" s="53">
        <f>SUMIFS('Прайс материалы'!I:I,'Прайс материалы'!A:A,I280)</f>
        <v>0</v>
      </c>
      <c r="M280" s="53">
        <f t="shared" si="76"/>
        <v>0</v>
      </c>
      <c r="N280" s="54">
        <f>SUMIFS('Прайс материалы'!C:C,'Прайс материалы'!A:A,I280)</f>
        <v>0</v>
      </c>
      <c r="O280" s="58">
        <f t="shared" si="77"/>
        <v>0</v>
      </c>
      <c r="Q280" s="22" t="str">
        <f t="shared" si="71"/>
        <v>-</v>
      </c>
      <c r="R280" s="22" t="str">
        <f t="shared" si="72"/>
        <v>-</v>
      </c>
    </row>
    <row r="281">
      <c r="A281" s="49"/>
      <c r="B281" s="67"/>
      <c r="C281" s="68"/>
      <c r="D281" s="69"/>
      <c r="E281" s="53">
        <f>SUMIFS('Прайс работы и услуги'!J:J,'Прайс работы и услуги'!B:B,B281)</f>
        <v>0</v>
      </c>
      <c r="F281" s="53">
        <f t="shared" si="74"/>
        <v>0</v>
      </c>
      <c r="G281" s="54">
        <f>SUMIFS('Прайс работы и услуги'!D:D,'Прайс работы и услуги'!B:B,B281)</f>
        <v>0</v>
      </c>
      <c r="H281" s="55">
        <f t="shared" si="75"/>
        <v>0</v>
      </c>
      <c r="I281" s="184"/>
      <c r="J281" s="183"/>
      <c r="K281" s="182"/>
      <c r="L281" s="53">
        <f>SUMIFS('Прайс материалы'!I:I,'Прайс материалы'!A:A,I281)</f>
        <v>0</v>
      </c>
      <c r="M281" s="53">
        <f t="shared" si="76"/>
        <v>0</v>
      </c>
      <c r="N281" s="54">
        <f>SUMIFS('Прайс материалы'!C:C,'Прайс материалы'!A:A,I281)</f>
        <v>0</v>
      </c>
      <c r="O281" s="58">
        <f t="shared" si="77"/>
        <v>0</v>
      </c>
      <c r="Q281" s="22" t="str">
        <f t="shared" si="71"/>
        <v>-</v>
      </c>
      <c r="R281" s="22" t="str">
        <f t="shared" si="72"/>
        <v>-</v>
      </c>
    </row>
    <row r="282">
      <c r="A282" s="185"/>
      <c r="B282" s="67"/>
      <c r="C282" s="68"/>
      <c r="D282" s="69"/>
      <c r="E282" s="53">
        <f>SUMIFS('Прайс работы и услуги'!J:J,'Прайс работы и услуги'!B:B,B282)</f>
        <v>0</v>
      </c>
      <c r="F282" s="53">
        <f t="shared" si="74"/>
        <v>0</v>
      </c>
      <c r="G282" s="54">
        <f>SUMIFS('Прайс работы и услуги'!D:D,'Прайс работы и услуги'!B:B,B282)</f>
        <v>0</v>
      </c>
      <c r="H282" s="55">
        <f t="shared" si="75"/>
        <v>0</v>
      </c>
      <c r="I282" s="184"/>
      <c r="J282" s="183"/>
      <c r="K282" s="182"/>
      <c r="L282" s="53">
        <f>SUMIFS('Прайс материалы'!I:I,'Прайс материалы'!A:A,I282)</f>
        <v>0</v>
      </c>
      <c r="M282" s="53">
        <f t="shared" si="76"/>
        <v>0</v>
      </c>
      <c r="N282" s="54">
        <f>SUMIFS('Прайс материалы'!C:C,'Прайс материалы'!A:A,I282)</f>
        <v>0</v>
      </c>
      <c r="O282" s="58">
        <f t="shared" si="77"/>
        <v>0</v>
      </c>
      <c r="Q282" s="22" t="str">
        <f t="shared" si="71"/>
        <v>-</v>
      </c>
      <c r="R282" s="22" t="str">
        <f t="shared" si="72"/>
        <v>-</v>
      </c>
    </row>
    <row r="283">
      <c r="A283" s="185"/>
      <c r="B283" s="67"/>
      <c r="C283" s="68"/>
      <c r="D283" s="69"/>
      <c r="E283" s="53">
        <f>SUMIFS('Прайс работы и услуги'!J:J,'Прайс работы и услуги'!B:B,B283)</f>
        <v>0</v>
      </c>
      <c r="F283" s="53">
        <f t="shared" si="74"/>
        <v>0</v>
      </c>
      <c r="G283" s="54">
        <f>SUMIFS('Прайс работы и услуги'!D:D,'Прайс работы и услуги'!B:B,B283)</f>
        <v>0</v>
      </c>
      <c r="H283" s="55">
        <f t="shared" si="75"/>
        <v>0</v>
      </c>
      <c r="I283" s="184"/>
      <c r="J283" s="183"/>
      <c r="K283" s="182"/>
      <c r="L283" s="53">
        <f>SUMIFS('Прайс материалы'!I:I,'Прайс материалы'!A:A,I283)</f>
        <v>0</v>
      </c>
      <c r="M283" s="53">
        <f t="shared" si="76"/>
        <v>0</v>
      </c>
      <c r="N283" s="54">
        <f>SUMIFS('Прайс материалы'!C:C,'Прайс материалы'!A:A,I283)</f>
        <v>0</v>
      </c>
      <c r="O283" s="58">
        <f t="shared" si="77"/>
        <v>0</v>
      </c>
      <c r="Q283" s="22" t="str">
        <f t="shared" si="71"/>
        <v>-</v>
      </c>
      <c r="R283" s="22" t="str">
        <f t="shared" si="72"/>
        <v>-</v>
      </c>
    </row>
    <row r="284">
      <c r="A284" s="185"/>
      <c r="B284" s="67"/>
      <c r="C284" s="68"/>
      <c r="D284" s="69"/>
      <c r="E284" s="53">
        <f>SUMIFS('Прайс работы и услуги'!J:J,'Прайс работы и услуги'!B:B,B284)</f>
        <v>0</v>
      </c>
      <c r="F284" s="53">
        <f t="shared" si="74"/>
        <v>0</v>
      </c>
      <c r="G284" s="54">
        <f>SUMIFS('Прайс работы и услуги'!D:D,'Прайс работы и услуги'!B:B,B284)</f>
        <v>0</v>
      </c>
      <c r="H284" s="55">
        <f t="shared" si="75"/>
        <v>0</v>
      </c>
      <c r="I284" s="184"/>
      <c r="J284" s="183"/>
      <c r="K284" s="182"/>
      <c r="L284" s="53">
        <f>SUMIFS('Прайс материалы'!I:I,'Прайс материалы'!A:A,I284)</f>
        <v>0</v>
      </c>
      <c r="M284" s="53">
        <f t="shared" si="76"/>
        <v>0</v>
      </c>
      <c r="N284" s="54">
        <f>SUMIFS('Прайс материалы'!C:C,'Прайс материалы'!A:A,I284)</f>
        <v>0</v>
      </c>
      <c r="O284" s="58">
        <f t="shared" si="77"/>
        <v>0</v>
      </c>
      <c r="Q284" s="22" t="str">
        <f t="shared" si="71"/>
        <v>-</v>
      </c>
      <c r="R284" s="22" t="str">
        <f t="shared" si="72"/>
        <v>-</v>
      </c>
    </row>
    <row r="285">
      <c r="A285" s="185"/>
      <c r="B285" s="67"/>
      <c r="C285" s="68"/>
      <c r="D285" s="69"/>
      <c r="E285" s="53">
        <f>SUMIFS('Прайс работы и услуги'!J:J,'Прайс работы и услуги'!B:B,B285)</f>
        <v>0</v>
      </c>
      <c r="F285" s="53">
        <f t="shared" si="74"/>
        <v>0</v>
      </c>
      <c r="G285" s="54">
        <f>SUMIFS('Прайс работы и услуги'!D:D,'Прайс работы и услуги'!B:B,B285)</f>
        <v>0</v>
      </c>
      <c r="H285" s="55">
        <f t="shared" si="75"/>
        <v>0</v>
      </c>
      <c r="I285" s="184"/>
      <c r="J285" s="183"/>
      <c r="K285" s="182"/>
      <c r="L285" s="53">
        <f>SUMIFS('Прайс материалы'!I:I,'Прайс материалы'!A:A,I285)</f>
        <v>0</v>
      </c>
      <c r="M285" s="53">
        <f t="shared" si="76"/>
        <v>0</v>
      </c>
      <c r="N285" s="54">
        <f>SUMIFS('Прайс материалы'!C:C,'Прайс материалы'!A:A,I285)</f>
        <v>0</v>
      </c>
      <c r="O285" s="58">
        <f t="shared" si="77"/>
        <v>0</v>
      </c>
      <c r="Q285" s="22" t="str">
        <f t="shared" si="71"/>
        <v>-</v>
      </c>
      <c r="R285" s="22" t="str">
        <f t="shared" si="72"/>
        <v>-</v>
      </c>
    </row>
    <row r="286">
      <c r="A286" s="185"/>
      <c r="B286" s="67"/>
      <c r="C286" s="68"/>
      <c r="D286" s="69"/>
      <c r="E286" s="53">
        <f>SUMIFS('Прайс работы и услуги'!J:J,'Прайс работы и услуги'!B:B,B286)</f>
        <v>0</v>
      </c>
      <c r="F286" s="53">
        <f t="shared" si="74"/>
        <v>0</v>
      </c>
      <c r="G286" s="54">
        <f>SUMIFS('Прайс работы и услуги'!D:D,'Прайс работы и услуги'!B:B,B286)</f>
        <v>0</v>
      </c>
      <c r="H286" s="55">
        <f t="shared" si="75"/>
        <v>0</v>
      </c>
      <c r="I286" s="184"/>
      <c r="J286" s="183"/>
      <c r="K286" s="182"/>
      <c r="L286" s="53">
        <f>SUMIFS('Прайс материалы'!I:I,'Прайс материалы'!A:A,I286)</f>
        <v>0</v>
      </c>
      <c r="M286" s="53">
        <f t="shared" si="76"/>
        <v>0</v>
      </c>
      <c r="N286" s="54">
        <f>SUMIFS('Прайс материалы'!C:C,'Прайс материалы'!A:A,I286)</f>
        <v>0</v>
      </c>
      <c r="O286" s="58">
        <f t="shared" si="77"/>
        <v>0</v>
      </c>
      <c r="Q286" s="22" t="str">
        <f t="shared" si="71"/>
        <v>-</v>
      </c>
      <c r="R286" s="22" t="str">
        <f t="shared" si="72"/>
        <v>-</v>
      </c>
    </row>
    <row r="287">
      <c r="A287" s="185"/>
      <c r="B287" s="67"/>
      <c r="C287" s="68"/>
      <c r="D287" s="69"/>
      <c r="E287" s="53">
        <f>SUMIFS('Прайс работы и услуги'!J:J,'Прайс работы и услуги'!B:B,B287)</f>
        <v>0</v>
      </c>
      <c r="F287" s="53">
        <f t="shared" si="74"/>
        <v>0</v>
      </c>
      <c r="G287" s="54">
        <f>SUMIFS('Прайс работы и услуги'!D:D,'Прайс работы и услуги'!B:B,B287)</f>
        <v>0</v>
      </c>
      <c r="H287" s="55">
        <f t="shared" si="75"/>
        <v>0</v>
      </c>
      <c r="I287" s="184"/>
      <c r="J287" s="183"/>
      <c r="K287" s="182"/>
      <c r="L287" s="53">
        <f>SUMIFS('Прайс материалы'!I:I,'Прайс материалы'!A:A,I287)</f>
        <v>0</v>
      </c>
      <c r="M287" s="53">
        <f t="shared" si="76"/>
        <v>0</v>
      </c>
      <c r="N287" s="54">
        <f>SUMIFS('Прайс материалы'!C:C,'Прайс материалы'!A:A,I287)</f>
        <v>0</v>
      </c>
      <c r="O287" s="58">
        <f t="shared" si="77"/>
        <v>0</v>
      </c>
      <c r="Q287" s="22" t="str">
        <f t="shared" si="71"/>
        <v>-</v>
      </c>
      <c r="R287" s="22" t="str">
        <f t="shared" si="72"/>
        <v>-</v>
      </c>
    </row>
    <row r="288">
      <c r="A288" s="185"/>
      <c r="B288" s="67"/>
      <c r="C288" s="68"/>
      <c r="D288" s="69"/>
      <c r="E288" s="53">
        <f>SUMIFS('Прайс работы и услуги'!J:J,'Прайс работы и услуги'!B:B,B288)</f>
        <v>0</v>
      </c>
      <c r="F288" s="53">
        <f t="shared" si="74"/>
        <v>0</v>
      </c>
      <c r="G288" s="54">
        <f>SUMIFS('Прайс работы и услуги'!D:D,'Прайс работы и услуги'!B:B,B288)</f>
        <v>0</v>
      </c>
      <c r="H288" s="55">
        <f t="shared" si="75"/>
        <v>0</v>
      </c>
      <c r="I288" s="184"/>
      <c r="J288" s="183"/>
      <c r="K288" s="182"/>
      <c r="L288" s="53">
        <f>SUMIFS('Прайс материалы'!I:I,'Прайс материалы'!A:A,I288)</f>
        <v>0</v>
      </c>
      <c r="M288" s="53">
        <f t="shared" si="76"/>
        <v>0</v>
      </c>
      <c r="N288" s="54">
        <f>SUMIFS('Прайс материалы'!C:C,'Прайс материалы'!A:A,I288)</f>
        <v>0</v>
      </c>
      <c r="O288" s="58">
        <f t="shared" si="77"/>
        <v>0</v>
      </c>
      <c r="Q288" s="22" t="str">
        <f t="shared" si="71"/>
        <v>-</v>
      </c>
      <c r="R288" s="22" t="str">
        <f t="shared" si="72"/>
        <v>-</v>
      </c>
    </row>
    <row r="289">
      <c r="A289" s="185"/>
      <c r="B289" s="67"/>
      <c r="C289" s="68"/>
      <c r="D289" s="69"/>
      <c r="E289" s="53">
        <f>SUMIFS('Прайс работы и услуги'!J:J,'Прайс работы и услуги'!B:B,B289)</f>
        <v>0</v>
      </c>
      <c r="F289" s="53">
        <f t="shared" si="74"/>
        <v>0</v>
      </c>
      <c r="G289" s="54">
        <f>SUMIFS('Прайс работы и услуги'!D:D,'Прайс работы и услуги'!B:B,B289)</f>
        <v>0</v>
      </c>
      <c r="H289" s="55">
        <f t="shared" si="75"/>
        <v>0</v>
      </c>
      <c r="I289" s="184"/>
      <c r="J289" s="183"/>
      <c r="K289" s="182"/>
      <c r="L289" s="53">
        <f>SUMIFS('Прайс материалы'!I:I,'Прайс материалы'!A:A,I289)</f>
        <v>0</v>
      </c>
      <c r="M289" s="53">
        <f t="shared" si="76"/>
        <v>0</v>
      </c>
      <c r="N289" s="54">
        <f>SUMIFS('Прайс материалы'!C:C,'Прайс материалы'!A:A,I289)</f>
        <v>0</v>
      </c>
      <c r="O289" s="58">
        <f t="shared" si="77"/>
        <v>0</v>
      </c>
      <c r="Q289" s="22" t="str">
        <f t="shared" si="71"/>
        <v>-</v>
      </c>
      <c r="R289" s="22" t="str">
        <f t="shared" si="72"/>
        <v>-</v>
      </c>
    </row>
    <row r="290">
      <c r="A290" s="185"/>
      <c r="B290" s="67"/>
      <c r="C290" s="68"/>
      <c r="D290" s="69"/>
      <c r="E290" s="53">
        <f>SUMIFS('Прайс работы и услуги'!J:J,'Прайс работы и услуги'!B:B,B290)</f>
        <v>0</v>
      </c>
      <c r="F290" s="53">
        <f t="shared" si="74"/>
        <v>0</v>
      </c>
      <c r="G290" s="54">
        <f>SUMIFS('Прайс работы и услуги'!D:D,'Прайс работы и услуги'!B:B,B290)</f>
        <v>0</v>
      </c>
      <c r="H290" s="55">
        <f t="shared" si="75"/>
        <v>0</v>
      </c>
      <c r="I290" s="184"/>
      <c r="J290" s="183"/>
      <c r="K290" s="182"/>
      <c r="L290" s="53">
        <f>SUMIFS('Прайс материалы'!I:I,'Прайс материалы'!A:A,I290)</f>
        <v>0</v>
      </c>
      <c r="M290" s="53">
        <f t="shared" si="76"/>
        <v>0</v>
      </c>
      <c r="N290" s="54">
        <f>SUMIFS('Прайс материалы'!C:C,'Прайс материалы'!A:A,I290)</f>
        <v>0</v>
      </c>
      <c r="O290" s="58">
        <f t="shared" si="77"/>
        <v>0</v>
      </c>
      <c r="Q290" s="22" t="str">
        <f t="shared" si="71"/>
        <v>-</v>
      </c>
      <c r="R290" s="22" t="str">
        <f t="shared" si="72"/>
        <v>-</v>
      </c>
    </row>
    <row r="291">
      <c r="A291" s="185"/>
      <c r="B291" s="67"/>
      <c r="C291" s="68"/>
      <c r="D291" s="69"/>
      <c r="E291" s="53">
        <f>SUMIFS('Прайс работы и услуги'!J:J,'Прайс работы и услуги'!B:B,B291)</f>
        <v>0</v>
      </c>
      <c r="F291" s="53">
        <f t="shared" si="74"/>
        <v>0</v>
      </c>
      <c r="G291" s="54">
        <f>SUMIFS('Прайс работы и услуги'!D:D,'Прайс работы и услуги'!B:B,B291)</f>
        <v>0</v>
      </c>
      <c r="H291" s="55">
        <f t="shared" si="75"/>
        <v>0</v>
      </c>
      <c r="I291" s="184"/>
      <c r="J291" s="183"/>
      <c r="K291" s="182"/>
      <c r="L291" s="53">
        <f>SUMIFS('Прайс материалы'!I:I,'Прайс материалы'!A:A,I291)</f>
        <v>0</v>
      </c>
      <c r="M291" s="53">
        <f t="shared" si="76"/>
        <v>0</v>
      </c>
      <c r="N291" s="54">
        <f>SUMIFS('Прайс материалы'!C:C,'Прайс материалы'!A:A,I291)</f>
        <v>0</v>
      </c>
      <c r="O291" s="58">
        <f t="shared" si="77"/>
        <v>0</v>
      </c>
      <c r="Q291" s="22" t="str">
        <f t="shared" si="71"/>
        <v>-</v>
      </c>
      <c r="R291" s="22" t="str">
        <f t="shared" si="72"/>
        <v>-</v>
      </c>
    </row>
    <row r="292">
      <c r="A292" s="185"/>
      <c r="B292" s="67"/>
      <c r="C292" s="68"/>
      <c r="D292" s="69"/>
      <c r="E292" s="53">
        <f>SUMIFS('Прайс работы и услуги'!J:J,'Прайс работы и услуги'!B:B,B292)</f>
        <v>0</v>
      </c>
      <c r="F292" s="53">
        <f t="shared" si="74"/>
        <v>0</v>
      </c>
      <c r="G292" s="54">
        <f>SUMIFS('Прайс работы и услуги'!D:D,'Прайс работы и услуги'!B:B,B292)</f>
        <v>0</v>
      </c>
      <c r="H292" s="55">
        <f t="shared" si="75"/>
        <v>0</v>
      </c>
      <c r="I292" s="184"/>
      <c r="J292" s="183"/>
      <c r="K292" s="182"/>
      <c r="L292" s="53">
        <f>SUMIFS('Прайс материалы'!I:I,'Прайс материалы'!A:A,I292)</f>
        <v>0</v>
      </c>
      <c r="M292" s="53">
        <f t="shared" si="76"/>
        <v>0</v>
      </c>
      <c r="N292" s="54">
        <f>SUMIFS('Прайс материалы'!C:C,'Прайс материалы'!A:A,I292)</f>
        <v>0</v>
      </c>
      <c r="O292" s="58">
        <f t="shared" si="77"/>
        <v>0</v>
      </c>
      <c r="Q292" s="22" t="str">
        <f t="shared" si="71"/>
        <v>-</v>
      </c>
      <c r="R292" s="22" t="str">
        <f t="shared" si="72"/>
        <v>-</v>
      </c>
    </row>
    <row r="293">
      <c r="A293" s="185"/>
      <c r="B293" s="67"/>
      <c r="C293" s="68"/>
      <c r="D293" s="69"/>
      <c r="E293" s="53">
        <f>SUMIFS('Прайс работы и услуги'!J:J,'Прайс работы и услуги'!B:B,B293)</f>
        <v>0</v>
      </c>
      <c r="F293" s="53">
        <f t="shared" si="74"/>
        <v>0</v>
      </c>
      <c r="G293" s="54">
        <f>SUMIFS('Прайс работы и услуги'!D:D,'Прайс работы и услуги'!B:B,B293)</f>
        <v>0</v>
      </c>
      <c r="H293" s="55">
        <f t="shared" si="75"/>
        <v>0</v>
      </c>
      <c r="I293" s="184"/>
      <c r="J293" s="183"/>
      <c r="K293" s="182"/>
      <c r="L293" s="53">
        <f>SUMIFS('Прайс материалы'!I:I,'Прайс материалы'!A:A,I293)</f>
        <v>0</v>
      </c>
      <c r="M293" s="53">
        <f t="shared" si="76"/>
        <v>0</v>
      </c>
      <c r="N293" s="54">
        <f>SUMIFS('Прайс материалы'!C:C,'Прайс материалы'!A:A,I293)</f>
        <v>0</v>
      </c>
      <c r="O293" s="58">
        <f t="shared" si="77"/>
        <v>0</v>
      </c>
      <c r="Q293" s="22" t="str">
        <f t="shared" si="71"/>
        <v>-</v>
      </c>
      <c r="R293" s="22" t="str">
        <f t="shared" si="72"/>
        <v>-</v>
      </c>
    </row>
    <row r="294">
      <c r="A294" s="185"/>
      <c r="B294" s="67"/>
      <c r="C294" s="68"/>
      <c r="D294" s="69"/>
      <c r="E294" s="53">
        <f>SUMIFS('Прайс работы и услуги'!J:J,'Прайс работы и услуги'!B:B,B294)</f>
        <v>0</v>
      </c>
      <c r="F294" s="53">
        <f t="shared" si="74"/>
        <v>0</v>
      </c>
      <c r="G294" s="54">
        <f>SUMIFS('Прайс работы и услуги'!D:D,'Прайс работы и услуги'!B:B,B294)</f>
        <v>0</v>
      </c>
      <c r="H294" s="55">
        <f t="shared" si="75"/>
        <v>0</v>
      </c>
      <c r="I294" s="184"/>
      <c r="J294" s="183"/>
      <c r="K294" s="182"/>
      <c r="L294" s="53">
        <f>SUMIFS('Прайс материалы'!I:I,'Прайс материалы'!A:A,I294)</f>
        <v>0</v>
      </c>
      <c r="M294" s="53">
        <f t="shared" si="76"/>
        <v>0</v>
      </c>
      <c r="N294" s="54">
        <f>SUMIFS('Прайс материалы'!C:C,'Прайс материалы'!A:A,I294)</f>
        <v>0</v>
      </c>
      <c r="O294" s="58">
        <f t="shared" si="77"/>
        <v>0</v>
      </c>
      <c r="Q294" s="22" t="str">
        <f t="shared" si="71"/>
        <v>-</v>
      </c>
      <c r="R294" s="22" t="str">
        <f t="shared" si="72"/>
        <v>-</v>
      </c>
    </row>
    <row r="295">
      <c r="A295" s="185"/>
      <c r="B295" s="67"/>
      <c r="C295" s="68"/>
      <c r="D295" s="69"/>
      <c r="E295" s="53">
        <f>SUMIFS('Прайс работы и услуги'!J:J,'Прайс работы и услуги'!B:B,B295)</f>
        <v>0</v>
      </c>
      <c r="F295" s="53">
        <f t="shared" si="74"/>
        <v>0</v>
      </c>
      <c r="G295" s="54">
        <f>SUMIFS('Прайс работы и услуги'!D:D,'Прайс работы и услуги'!B:B,B295)</f>
        <v>0</v>
      </c>
      <c r="H295" s="55">
        <f t="shared" si="75"/>
        <v>0</v>
      </c>
      <c r="I295" s="184"/>
      <c r="J295" s="183"/>
      <c r="K295" s="182"/>
      <c r="L295" s="53">
        <f>SUMIFS('Прайс материалы'!I:I,'Прайс материалы'!A:A,I295)</f>
        <v>0</v>
      </c>
      <c r="M295" s="53">
        <f t="shared" si="76"/>
        <v>0</v>
      </c>
      <c r="N295" s="54">
        <f>SUMIFS('Прайс материалы'!C:C,'Прайс материалы'!A:A,I295)</f>
        <v>0</v>
      </c>
      <c r="O295" s="58">
        <f t="shared" si="77"/>
        <v>0</v>
      </c>
      <c r="Q295" s="22" t="str">
        <f t="shared" si="71"/>
        <v>-</v>
      </c>
      <c r="R295" s="22" t="str">
        <f t="shared" si="72"/>
        <v>-</v>
      </c>
    </row>
    <row r="296">
      <c r="A296" s="185"/>
      <c r="B296" s="67"/>
      <c r="C296" s="68"/>
      <c r="D296" s="69"/>
      <c r="E296" s="53">
        <f>SUMIFS('Прайс работы и услуги'!J:J,'Прайс работы и услуги'!B:B,B296)</f>
        <v>0</v>
      </c>
      <c r="F296" s="53">
        <f t="shared" si="74"/>
        <v>0</v>
      </c>
      <c r="G296" s="54">
        <f>SUMIFS('Прайс работы и услуги'!D:D,'Прайс работы и услуги'!B:B,B296)</f>
        <v>0</v>
      </c>
      <c r="H296" s="55">
        <f t="shared" si="75"/>
        <v>0</v>
      </c>
      <c r="I296" s="184"/>
      <c r="J296" s="183"/>
      <c r="K296" s="182"/>
      <c r="L296" s="53">
        <f>SUMIFS('Прайс материалы'!I:I,'Прайс материалы'!A:A,I296)</f>
        <v>0</v>
      </c>
      <c r="M296" s="53">
        <f t="shared" si="76"/>
        <v>0</v>
      </c>
      <c r="N296" s="54">
        <f>SUMIFS('Прайс материалы'!C:C,'Прайс материалы'!A:A,I296)</f>
        <v>0</v>
      </c>
      <c r="O296" s="58">
        <f t="shared" si="77"/>
        <v>0</v>
      </c>
      <c r="Q296" s="22" t="str">
        <f t="shared" si="71"/>
        <v>-</v>
      </c>
      <c r="R296" s="22" t="str">
        <f t="shared" si="72"/>
        <v>-</v>
      </c>
    </row>
    <row r="297">
      <c r="A297" s="185"/>
      <c r="B297" s="67"/>
      <c r="C297" s="68"/>
      <c r="D297" s="69"/>
      <c r="E297" s="53">
        <f>SUMIFS('Прайс работы и услуги'!J:J,'Прайс работы и услуги'!B:B,B297)</f>
        <v>0</v>
      </c>
      <c r="F297" s="53">
        <f t="shared" si="74"/>
        <v>0</v>
      </c>
      <c r="G297" s="54">
        <f>SUMIFS('Прайс работы и услуги'!D:D,'Прайс работы и услуги'!B:B,B297)</f>
        <v>0</v>
      </c>
      <c r="H297" s="55">
        <f t="shared" si="75"/>
        <v>0</v>
      </c>
      <c r="I297" s="184"/>
      <c r="J297" s="183"/>
      <c r="K297" s="182"/>
      <c r="L297" s="53">
        <f>SUMIFS('Прайс материалы'!I:I,'Прайс материалы'!A:A,I297)</f>
        <v>0</v>
      </c>
      <c r="M297" s="53">
        <f t="shared" si="76"/>
        <v>0</v>
      </c>
      <c r="N297" s="54">
        <f>SUMIFS('Прайс материалы'!C:C,'Прайс материалы'!A:A,I297)</f>
        <v>0</v>
      </c>
      <c r="O297" s="58">
        <f t="shared" si="77"/>
        <v>0</v>
      </c>
      <c r="Q297" s="22" t="str">
        <f t="shared" si="71"/>
        <v>-</v>
      </c>
      <c r="R297" s="22" t="str">
        <f t="shared" si="72"/>
        <v>-</v>
      </c>
    </row>
    <row r="298">
      <c r="A298" s="185"/>
      <c r="B298" s="67"/>
      <c r="C298" s="68"/>
      <c r="D298" s="69"/>
      <c r="E298" s="53">
        <f>SUMIFS('Прайс работы и услуги'!J:J,'Прайс работы и услуги'!B:B,B298)</f>
        <v>0</v>
      </c>
      <c r="F298" s="53">
        <f t="shared" si="74"/>
        <v>0</v>
      </c>
      <c r="G298" s="54">
        <f>SUMIFS('Прайс работы и услуги'!D:D,'Прайс работы и услуги'!B:B,B298)</f>
        <v>0</v>
      </c>
      <c r="H298" s="55">
        <f t="shared" si="75"/>
        <v>0</v>
      </c>
      <c r="I298" s="184"/>
      <c r="J298" s="183"/>
      <c r="K298" s="182"/>
      <c r="L298" s="53">
        <f>SUMIFS('Прайс материалы'!I:I,'Прайс материалы'!A:A,I298)</f>
        <v>0</v>
      </c>
      <c r="M298" s="53">
        <f t="shared" si="76"/>
        <v>0</v>
      </c>
      <c r="N298" s="54">
        <f>SUMIFS('Прайс материалы'!C:C,'Прайс материалы'!A:A,I298)</f>
        <v>0</v>
      </c>
      <c r="O298" s="58">
        <f t="shared" si="77"/>
        <v>0</v>
      </c>
      <c r="Q298" s="22" t="str">
        <f t="shared" si="71"/>
        <v>-</v>
      </c>
      <c r="R298" s="22" t="str">
        <f t="shared" si="72"/>
        <v>-</v>
      </c>
    </row>
    <row r="299">
      <c r="A299" s="185"/>
      <c r="B299" s="67"/>
      <c r="C299" s="68"/>
      <c r="D299" s="69"/>
      <c r="E299" s="53">
        <f>SUMIFS('Прайс работы и услуги'!J:J,'Прайс работы и услуги'!B:B,B299)</f>
        <v>0</v>
      </c>
      <c r="F299" s="53">
        <f t="shared" si="74"/>
        <v>0</v>
      </c>
      <c r="G299" s="54">
        <f>SUMIFS('Прайс работы и услуги'!D:D,'Прайс работы и услуги'!B:B,B299)</f>
        <v>0</v>
      </c>
      <c r="H299" s="55">
        <f t="shared" si="75"/>
        <v>0</v>
      </c>
      <c r="I299" s="184"/>
      <c r="J299" s="183"/>
      <c r="K299" s="182"/>
      <c r="L299" s="53">
        <f>SUMIFS('Прайс материалы'!I:I,'Прайс материалы'!A:A,I299)</f>
        <v>0</v>
      </c>
      <c r="M299" s="53">
        <f t="shared" si="76"/>
        <v>0</v>
      </c>
      <c r="N299" s="54">
        <f>SUMIFS('Прайс материалы'!C:C,'Прайс материалы'!A:A,I299)</f>
        <v>0</v>
      </c>
      <c r="O299" s="58">
        <f t="shared" si="77"/>
        <v>0</v>
      </c>
      <c r="Q299" s="22" t="str">
        <f t="shared" si="71"/>
        <v>-</v>
      </c>
      <c r="R299" s="22" t="str">
        <f t="shared" si="72"/>
        <v>-</v>
      </c>
    </row>
    <row r="300">
      <c r="A300" s="185"/>
      <c r="B300" s="67"/>
      <c r="C300" s="68"/>
      <c r="D300" s="69"/>
      <c r="E300" s="53">
        <f>SUMIFS('Прайс работы и услуги'!J:J,'Прайс работы и услуги'!B:B,B300)</f>
        <v>0</v>
      </c>
      <c r="F300" s="53">
        <f t="shared" si="74"/>
        <v>0</v>
      </c>
      <c r="G300" s="54">
        <f>SUMIFS('Прайс работы и услуги'!D:D,'Прайс работы и услуги'!B:B,B300)</f>
        <v>0</v>
      </c>
      <c r="H300" s="55">
        <f t="shared" si="75"/>
        <v>0</v>
      </c>
      <c r="I300" s="184"/>
      <c r="J300" s="183"/>
      <c r="K300" s="182"/>
      <c r="L300" s="53">
        <f>SUMIFS('Прайс материалы'!I:I,'Прайс материалы'!A:A,I300)</f>
        <v>0</v>
      </c>
      <c r="M300" s="53">
        <f t="shared" si="76"/>
        <v>0</v>
      </c>
      <c r="N300" s="54">
        <f>SUMIFS('Прайс материалы'!C:C,'Прайс материалы'!A:A,I300)</f>
        <v>0</v>
      </c>
      <c r="O300" s="58">
        <f t="shared" si="77"/>
        <v>0</v>
      </c>
      <c r="Q300" s="22" t="str">
        <f t="shared" si="71"/>
        <v>-</v>
      </c>
      <c r="R300" s="22" t="str">
        <f t="shared" si="72"/>
        <v>-</v>
      </c>
    </row>
    <row r="301">
      <c r="A301" s="185"/>
      <c r="B301" s="67"/>
      <c r="C301" s="68"/>
      <c r="D301" s="69"/>
      <c r="E301" s="53">
        <f>SUMIFS('Прайс работы и услуги'!J:J,'Прайс работы и услуги'!B:B,B301)</f>
        <v>0</v>
      </c>
      <c r="F301" s="53">
        <f t="shared" si="74"/>
        <v>0</v>
      </c>
      <c r="G301" s="54">
        <f>SUMIFS('Прайс работы и услуги'!D:D,'Прайс работы и услуги'!B:B,B301)</f>
        <v>0</v>
      </c>
      <c r="H301" s="55">
        <f t="shared" si="75"/>
        <v>0</v>
      </c>
      <c r="I301" s="184"/>
      <c r="J301" s="183"/>
      <c r="K301" s="182"/>
      <c r="L301" s="53">
        <f>SUMIFS('Прайс материалы'!I:I,'Прайс материалы'!A:A,I301)</f>
        <v>0</v>
      </c>
      <c r="M301" s="53">
        <f t="shared" si="76"/>
        <v>0</v>
      </c>
      <c r="N301" s="54">
        <f>SUMIFS('Прайс материалы'!C:C,'Прайс материалы'!A:A,I301)</f>
        <v>0</v>
      </c>
      <c r="O301" s="58">
        <f t="shared" si="77"/>
        <v>0</v>
      </c>
      <c r="Q301" s="22" t="str">
        <f t="shared" si="71"/>
        <v>-</v>
      </c>
      <c r="R301" s="22" t="str">
        <f t="shared" si="72"/>
        <v>-</v>
      </c>
    </row>
    <row r="302">
      <c r="A302" s="185"/>
      <c r="B302" s="67"/>
      <c r="C302" s="68"/>
      <c r="D302" s="69"/>
      <c r="E302" s="53">
        <f>SUMIFS('Прайс работы и услуги'!J:J,'Прайс работы и услуги'!B:B,B302)</f>
        <v>0</v>
      </c>
      <c r="F302" s="53">
        <f t="shared" si="74"/>
        <v>0</v>
      </c>
      <c r="G302" s="54">
        <f>SUMIFS('Прайс работы и услуги'!D:D,'Прайс работы и услуги'!B:B,B302)</f>
        <v>0</v>
      </c>
      <c r="H302" s="55">
        <f t="shared" si="75"/>
        <v>0</v>
      </c>
      <c r="I302" s="184"/>
      <c r="J302" s="183"/>
      <c r="K302" s="182"/>
      <c r="L302" s="53">
        <f>SUMIFS('Прайс материалы'!I:I,'Прайс материалы'!A:A,I302)</f>
        <v>0</v>
      </c>
      <c r="M302" s="53">
        <f t="shared" si="76"/>
        <v>0</v>
      </c>
      <c r="N302" s="54">
        <f>SUMIFS('Прайс материалы'!C:C,'Прайс материалы'!A:A,I302)</f>
        <v>0</v>
      </c>
      <c r="O302" s="58">
        <f t="shared" si="77"/>
        <v>0</v>
      </c>
      <c r="Q302" s="22" t="str">
        <f t="shared" si="71"/>
        <v>-</v>
      </c>
      <c r="R302" s="22" t="str">
        <f t="shared" si="72"/>
        <v>-</v>
      </c>
    </row>
    <row r="303">
      <c r="A303" s="185"/>
      <c r="B303" s="67"/>
      <c r="C303" s="68"/>
      <c r="D303" s="69"/>
      <c r="E303" s="53">
        <f>SUMIFS('Прайс работы и услуги'!J:J,'Прайс работы и услуги'!B:B,B303)</f>
        <v>0</v>
      </c>
      <c r="F303" s="53">
        <f t="shared" si="74"/>
        <v>0</v>
      </c>
      <c r="G303" s="54">
        <f>SUMIFS('Прайс работы и услуги'!D:D,'Прайс работы и услуги'!B:B,B303)</f>
        <v>0</v>
      </c>
      <c r="H303" s="55">
        <f t="shared" si="75"/>
        <v>0</v>
      </c>
      <c r="I303" s="184"/>
      <c r="J303" s="183"/>
      <c r="K303" s="182"/>
      <c r="L303" s="53">
        <f>SUMIFS('Прайс материалы'!I:I,'Прайс материалы'!A:A,I303)</f>
        <v>0</v>
      </c>
      <c r="M303" s="53">
        <f t="shared" si="76"/>
        <v>0</v>
      </c>
      <c r="N303" s="54">
        <f>SUMIFS('Прайс материалы'!C:C,'Прайс материалы'!A:A,I303)</f>
        <v>0</v>
      </c>
      <c r="O303" s="58">
        <f t="shared" si="77"/>
        <v>0</v>
      </c>
      <c r="Q303" s="22" t="str">
        <f t="shared" si="71"/>
        <v>-</v>
      </c>
      <c r="R303" s="22" t="str">
        <f t="shared" si="72"/>
        <v>-</v>
      </c>
    </row>
    <row r="304">
      <c r="A304" s="185"/>
      <c r="B304" s="67"/>
      <c r="C304" s="68"/>
      <c r="D304" s="69"/>
      <c r="E304" s="53">
        <f>SUMIFS('Прайс работы и услуги'!J:J,'Прайс работы и услуги'!B:B,B304)</f>
        <v>0</v>
      </c>
      <c r="F304" s="53">
        <f t="shared" si="74"/>
        <v>0</v>
      </c>
      <c r="G304" s="54">
        <f>SUMIFS('Прайс работы и услуги'!D:D,'Прайс работы и услуги'!B:B,B304)</f>
        <v>0</v>
      </c>
      <c r="H304" s="55">
        <f t="shared" si="75"/>
        <v>0</v>
      </c>
      <c r="I304" s="184"/>
      <c r="J304" s="183"/>
      <c r="K304" s="182"/>
      <c r="L304" s="53">
        <f>SUMIFS('Прайс материалы'!I:I,'Прайс материалы'!A:A,I304)</f>
        <v>0</v>
      </c>
      <c r="M304" s="53">
        <f t="shared" si="76"/>
        <v>0</v>
      </c>
      <c r="N304" s="54">
        <f>SUMIFS('Прайс материалы'!C:C,'Прайс материалы'!A:A,I304)</f>
        <v>0</v>
      </c>
      <c r="O304" s="58">
        <f t="shared" si="77"/>
        <v>0</v>
      </c>
      <c r="Q304" s="22" t="str">
        <f t="shared" si="71"/>
        <v>-</v>
      </c>
      <c r="R304" s="22" t="str">
        <f t="shared" si="72"/>
        <v>-</v>
      </c>
    </row>
    <row r="305">
      <c r="A305" s="185"/>
      <c r="B305" s="67"/>
      <c r="C305" s="68"/>
      <c r="D305" s="69"/>
      <c r="E305" s="53">
        <f>SUMIFS('Прайс работы и услуги'!J:J,'Прайс работы и услуги'!B:B,B305)</f>
        <v>0</v>
      </c>
      <c r="F305" s="53">
        <f t="shared" si="74"/>
        <v>0</v>
      </c>
      <c r="G305" s="54">
        <f>SUMIFS('Прайс работы и услуги'!D:D,'Прайс работы и услуги'!B:B,B305)</f>
        <v>0</v>
      </c>
      <c r="H305" s="55">
        <f t="shared" si="75"/>
        <v>0</v>
      </c>
      <c r="I305" s="184"/>
      <c r="J305" s="183"/>
      <c r="K305" s="182"/>
      <c r="L305" s="53">
        <f>SUMIFS('Прайс материалы'!I:I,'Прайс материалы'!A:A,I305)</f>
        <v>0</v>
      </c>
      <c r="M305" s="53">
        <f t="shared" si="76"/>
        <v>0</v>
      </c>
      <c r="N305" s="54">
        <f>SUMIFS('Прайс материалы'!C:C,'Прайс материалы'!A:A,I305)</f>
        <v>0</v>
      </c>
      <c r="O305" s="58">
        <f t="shared" si="77"/>
        <v>0</v>
      </c>
      <c r="Q305" s="22" t="str">
        <f t="shared" si="71"/>
        <v>-</v>
      </c>
      <c r="R305" s="22" t="str">
        <f t="shared" si="72"/>
        <v>-</v>
      </c>
    </row>
    <row r="306">
      <c r="A306" s="185"/>
      <c r="B306" s="67"/>
      <c r="C306" s="68"/>
      <c r="D306" s="69"/>
      <c r="E306" s="53">
        <f>SUMIFS('Прайс работы и услуги'!J:J,'Прайс работы и услуги'!B:B,B306)</f>
        <v>0</v>
      </c>
      <c r="F306" s="53">
        <f t="shared" si="74"/>
        <v>0</v>
      </c>
      <c r="G306" s="54">
        <f>SUMIFS('Прайс работы и услуги'!D:D,'Прайс работы и услуги'!B:B,B306)</f>
        <v>0</v>
      </c>
      <c r="H306" s="55">
        <f t="shared" si="75"/>
        <v>0</v>
      </c>
      <c r="I306" s="184"/>
      <c r="J306" s="183"/>
      <c r="K306" s="182"/>
      <c r="L306" s="53">
        <f>SUMIFS('Прайс материалы'!I:I,'Прайс материалы'!A:A,I306)</f>
        <v>0</v>
      </c>
      <c r="M306" s="53">
        <f t="shared" si="76"/>
        <v>0</v>
      </c>
      <c r="N306" s="54">
        <f>SUMIFS('Прайс материалы'!C:C,'Прайс материалы'!A:A,I306)</f>
        <v>0</v>
      </c>
      <c r="O306" s="58">
        <f t="shared" si="77"/>
        <v>0</v>
      </c>
      <c r="Q306" s="22" t="str">
        <f t="shared" si="71"/>
        <v>-</v>
      </c>
      <c r="R306" s="22" t="str">
        <f t="shared" si="72"/>
        <v>-</v>
      </c>
    </row>
    <row r="307">
      <c r="A307" s="185"/>
      <c r="B307" s="67"/>
      <c r="C307" s="68"/>
      <c r="D307" s="69"/>
      <c r="E307" s="53">
        <f>SUMIFS('Прайс работы и услуги'!J:J,'Прайс работы и услуги'!B:B,B307)</f>
        <v>0</v>
      </c>
      <c r="F307" s="53">
        <f t="shared" si="74"/>
        <v>0</v>
      </c>
      <c r="G307" s="54">
        <f>SUMIFS('Прайс работы и услуги'!D:D,'Прайс работы и услуги'!B:B,B307)</f>
        <v>0</v>
      </c>
      <c r="H307" s="55">
        <f t="shared" si="75"/>
        <v>0</v>
      </c>
      <c r="I307" s="184"/>
      <c r="J307" s="183"/>
      <c r="K307" s="182"/>
      <c r="L307" s="53">
        <f>SUMIFS('Прайс материалы'!I:I,'Прайс материалы'!A:A,I307)</f>
        <v>0</v>
      </c>
      <c r="M307" s="53">
        <f t="shared" si="76"/>
        <v>0</v>
      </c>
      <c r="N307" s="54">
        <f>SUMIFS('Прайс материалы'!C:C,'Прайс материалы'!A:A,I307)</f>
        <v>0</v>
      </c>
      <c r="O307" s="58">
        <f t="shared" si="77"/>
        <v>0</v>
      </c>
      <c r="Q307" s="22" t="str">
        <f t="shared" si="71"/>
        <v>-</v>
      </c>
      <c r="R307" s="22" t="str">
        <f t="shared" si="72"/>
        <v>-</v>
      </c>
    </row>
    <row r="308">
      <c r="A308" s="185"/>
      <c r="B308" s="67"/>
      <c r="C308" s="68"/>
      <c r="D308" s="69"/>
      <c r="E308" s="53">
        <f>SUMIFS('Прайс работы и услуги'!J:J,'Прайс работы и услуги'!B:B,B308)</f>
        <v>0</v>
      </c>
      <c r="F308" s="53">
        <f t="shared" si="74"/>
        <v>0</v>
      </c>
      <c r="G308" s="54">
        <f>SUMIFS('Прайс работы и услуги'!D:D,'Прайс работы и услуги'!B:B,B308)</f>
        <v>0</v>
      </c>
      <c r="H308" s="55">
        <f t="shared" si="75"/>
        <v>0</v>
      </c>
      <c r="I308" s="184"/>
      <c r="J308" s="183"/>
      <c r="K308" s="182"/>
      <c r="L308" s="53">
        <f>SUMIFS('Прайс материалы'!I:I,'Прайс материалы'!A:A,I308)</f>
        <v>0</v>
      </c>
      <c r="M308" s="53">
        <f t="shared" si="76"/>
        <v>0</v>
      </c>
      <c r="N308" s="54">
        <f>SUMIFS('Прайс материалы'!C:C,'Прайс материалы'!A:A,I308)</f>
        <v>0</v>
      </c>
      <c r="O308" s="58">
        <f t="shared" si="77"/>
        <v>0</v>
      </c>
      <c r="Q308" s="22" t="str">
        <f t="shared" si="71"/>
        <v>-</v>
      </c>
      <c r="R308" s="22" t="str">
        <f t="shared" si="72"/>
        <v>-</v>
      </c>
    </row>
    <row r="309">
      <c r="A309" s="185"/>
      <c r="B309" s="67"/>
      <c r="C309" s="68"/>
      <c r="D309" s="69"/>
      <c r="E309" s="53">
        <f>SUMIFS('Прайс работы и услуги'!J:J,'Прайс работы и услуги'!B:B,B309)</f>
        <v>0</v>
      </c>
      <c r="F309" s="53">
        <f t="shared" si="74"/>
        <v>0</v>
      </c>
      <c r="G309" s="54">
        <f>SUMIFS('Прайс работы и услуги'!D:D,'Прайс работы и услуги'!B:B,B309)</f>
        <v>0</v>
      </c>
      <c r="H309" s="55">
        <f t="shared" si="75"/>
        <v>0</v>
      </c>
      <c r="I309" s="184"/>
      <c r="J309" s="183"/>
      <c r="K309" s="182"/>
      <c r="L309" s="53">
        <f>SUMIFS('Прайс материалы'!I:I,'Прайс материалы'!A:A,I309)</f>
        <v>0</v>
      </c>
      <c r="M309" s="53">
        <f t="shared" si="76"/>
        <v>0</v>
      </c>
      <c r="N309" s="54">
        <f>SUMIFS('Прайс материалы'!C:C,'Прайс материалы'!A:A,I309)</f>
        <v>0</v>
      </c>
      <c r="O309" s="58">
        <f t="shared" si="77"/>
        <v>0</v>
      </c>
      <c r="Q309" s="22" t="str">
        <f t="shared" si="71"/>
        <v>-</v>
      </c>
      <c r="R309" s="22" t="str">
        <f t="shared" si="72"/>
        <v>-</v>
      </c>
    </row>
    <row r="310">
      <c r="A310" s="185"/>
      <c r="B310" s="67"/>
      <c r="C310" s="68"/>
      <c r="D310" s="69"/>
      <c r="E310" s="53">
        <f>SUMIFS('Прайс работы и услуги'!J:J,'Прайс работы и услуги'!B:B,B310)</f>
        <v>0</v>
      </c>
      <c r="F310" s="53">
        <f t="shared" si="74"/>
        <v>0</v>
      </c>
      <c r="G310" s="54">
        <f>SUMIFS('Прайс работы и услуги'!D:D,'Прайс работы и услуги'!B:B,B310)</f>
        <v>0</v>
      </c>
      <c r="H310" s="55">
        <f t="shared" si="75"/>
        <v>0</v>
      </c>
      <c r="I310" s="184"/>
      <c r="J310" s="183"/>
      <c r="K310" s="182"/>
      <c r="L310" s="53">
        <f>SUMIFS('Прайс материалы'!I:I,'Прайс материалы'!A:A,I310)</f>
        <v>0</v>
      </c>
      <c r="M310" s="53">
        <f t="shared" si="76"/>
        <v>0</v>
      </c>
      <c r="N310" s="54">
        <f>SUMIFS('Прайс материалы'!C:C,'Прайс материалы'!A:A,I310)</f>
        <v>0</v>
      </c>
      <c r="O310" s="58">
        <f t="shared" si="77"/>
        <v>0</v>
      </c>
      <c r="Q310" s="22" t="str">
        <f t="shared" si="71"/>
        <v>-</v>
      </c>
      <c r="R310" s="22" t="str">
        <f t="shared" si="72"/>
        <v>-</v>
      </c>
    </row>
    <row r="311">
      <c r="A311" s="185"/>
      <c r="B311" s="67"/>
      <c r="C311" s="68"/>
      <c r="D311" s="69"/>
      <c r="E311" s="53">
        <f>SUMIFS('Прайс работы и услуги'!J:J,'Прайс работы и услуги'!B:B,B311)</f>
        <v>0</v>
      </c>
      <c r="F311" s="53">
        <f t="shared" si="74"/>
        <v>0</v>
      </c>
      <c r="G311" s="54">
        <f>SUMIFS('Прайс работы и услуги'!D:D,'Прайс работы и услуги'!B:B,B311)</f>
        <v>0</v>
      </c>
      <c r="H311" s="55">
        <f t="shared" si="75"/>
        <v>0</v>
      </c>
      <c r="I311" s="184"/>
      <c r="J311" s="183"/>
      <c r="K311" s="182"/>
      <c r="L311" s="53">
        <f>SUMIFS('Прайс материалы'!I:I,'Прайс материалы'!A:A,I311)</f>
        <v>0</v>
      </c>
      <c r="M311" s="53">
        <f t="shared" si="76"/>
        <v>0</v>
      </c>
      <c r="N311" s="54">
        <f>SUMIFS('Прайс материалы'!C:C,'Прайс материалы'!A:A,I311)</f>
        <v>0</v>
      </c>
      <c r="O311" s="58">
        <f t="shared" si="77"/>
        <v>0</v>
      </c>
      <c r="Q311" s="22" t="str">
        <f t="shared" si="71"/>
        <v>-</v>
      </c>
      <c r="R311" s="22" t="str">
        <f t="shared" si="72"/>
        <v>-</v>
      </c>
    </row>
    <row r="312">
      <c r="A312" s="185"/>
      <c r="B312" s="67"/>
      <c r="C312" s="68"/>
      <c r="D312" s="69"/>
      <c r="E312" s="53">
        <f>SUMIFS('Прайс работы и услуги'!J:J,'Прайс работы и услуги'!B:B,B312)</f>
        <v>0</v>
      </c>
      <c r="F312" s="53">
        <f t="shared" si="74"/>
        <v>0</v>
      </c>
      <c r="G312" s="54">
        <f>SUMIFS('Прайс работы и услуги'!D:D,'Прайс работы и услуги'!B:B,B312)</f>
        <v>0</v>
      </c>
      <c r="H312" s="55">
        <f t="shared" si="75"/>
        <v>0</v>
      </c>
      <c r="I312" s="184"/>
      <c r="J312" s="183"/>
      <c r="K312" s="182"/>
      <c r="L312" s="53">
        <f>SUMIFS('Прайс материалы'!I:I,'Прайс материалы'!A:A,I312)</f>
        <v>0</v>
      </c>
      <c r="M312" s="53">
        <f t="shared" si="76"/>
        <v>0</v>
      </c>
      <c r="N312" s="54">
        <f>SUMIFS('Прайс материалы'!C:C,'Прайс материалы'!A:A,I312)</f>
        <v>0</v>
      </c>
      <c r="O312" s="58">
        <f t="shared" si="77"/>
        <v>0</v>
      </c>
      <c r="Q312" s="22" t="str">
        <f t="shared" si="71"/>
        <v>-</v>
      </c>
      <c r="R312" s="22" t="str">
        <f t="shared" si="72"/>
        <v>-</v>
      </c>
    </row>
    <row r="313">
      <c r="A313" s="185"/>
      <c r="B313" s="67"/>
      <c r="C313" s="68"/>
      <c r="D313" s="69"/>
      <c r="E313" s="53">
        <f>SUMIFS('Прайс работы и услуги'!J:J,'Прайс работы и услуги'!B:B,B313)</f>
        <v>0</v>
      </c>
      <c r="F313" s="53">
        <f t="shared" si="74"/>
        <v>0</v>
      </c>
      <c r="G313" s="54">
        <f>SUMIFS('Прайс работы и услуги'!D:D,'Прайс работы и услуги'!B:B,B313)</f>
        <v>0</v>
      </c>
      <c r="H313" s="55">
        <f t="shared" si="75"/>
        <v>0</v>
      </c>
      <c r="I313" s="184"/>
      <c r="J313" s="183"/>
      <c r="K313" s="182"/>
      <c r="L313" s="53">
        <f>SUMIFS('Прайс материалы'!I:I,'Прайс материалы'!A:A,I313)</f>
        <v>0</v>
      </c>
      <c r="M313" s="53">
        <f t="shared" si="76"/>
        <v>0</v>
      </c>
      <c r="N313" s="54">
        <f>SUMIFS('Прайс материалы'!C:C,'Прайс материалы'!A:A,I313)</f>
        <v>0</v>
      </c>
      <c r="O313" s="58">
        <f t="shared" si="77"/>
        <v>0</v>
      </c>
      <c r="Q313" s="22" t="str">
        <f t="shared" si="71"/>
        <v>-</v>
      </c>
      <c r="R313" s="22" t="str">
        <f t="shared" si="72"/>
        <v>-</v>
      </c>
    </row>
    <row r="314">
      <c r="A314" s="185"/>
      <c r="B314" s="67"/>
      <c r="C314" s="68"/>
      <c r="D314" s="69"/>
      <c r="E314" s="53">
        <f>SUMIFS('Прайс работы и услуги'!J:J,'Прайс работы и услуги'!B:B,B314)</f>
        <v>0</v>
      </c>
      <c r="F314" s="53">
        <f t="shared" si="74"/>
        <v>0</v>
      </c>
      <c r="G314" s="54">
        <f>SUMIFS('Прайс работы и услуги'!D:D,'Прайс работы и услуги'!B:B,B314)</f>
        <v>0</v>
      </c>
      <c r="H314" s="55">
        <f t="shared" si="75"/>
        <v>0</v>
      </c>
      <c r="I314" s="184"/>
      <c r="J314" s="183"/>
      <c r="K314" s="182"/>
      <c r="L314" s="53">
        <f>SUMIFS('Прайс материалы'!I:I,'Прайс материалы'!A:A,I314)</f>
        <v>0</v>
      </c>
      <c r="M314" s="53">
        <f t="shared" si="76"/>
        <v>0</v>
      </c>
      <c r="N314" s="54">
        <f>SUMIFS('Прайс материалы'!C:C,'Прайс материалы'!A:A,I314)</f>
        <v>0</v>
      </c>
      <c r="O314" s="58">
        <f t="shared" si="77"/>
        <v>0</v>
      </c>
      <c r="Q314" s="22" t="str">
        <f t="shared" si="71"/>
        <v>-</v>
      </c>
      <c r="R314" s="22" t="str">
        <f t="shared" si="72"/>
        <v>-</v>
      </c>
    </row>
    <row r="315">
      <c r="A315" s="185"/>
      <c r="B315" s="67"/>
      <c r="C315" s="68"/>
      <c r="D315" s="69"/>
      <c r="E315" s="53">
        <f>SUMIFS('Прайс работы и услуги'!J:J,'Прайс работы и услуги'!B:B,B315)</f>
        <v>0</v>
      </c>
      <c r="F315" s="53">
        <f t="shared" si="74"/>
        <v>0</v>
      </c>
      <c r="G315" s="54">
        <f>SUMIFS('Прайс работы и услуги'!D:D,'Прайс работы и услуги'!B:B,B315)</f>
        <v>0</v>
      </c>
      <c r="H315" s="55">
        <f t="shared" si="75"/>
        <v>0</v>
      </c>
      <c r="I315" s="184"/>
      <c r="J315" s="183"/>
      <c r="K315" s="182"/>
      <c r="L315" s="53">
        <f>SUMIFS('Прайс материалы'!I:I,'Прайс материалы'!A:A,I315)</f>
        <v>0</v>
      </c>
      <c r="M315" s="53">
        <f t="shared" si="76"/>
        <v>0</v>
      </c>
      <c r="N315" s="54">
        <f>SUMIFS('Прайс материалы'!C:C,'Прайс материалы'!A:A,I315)</f>
        <v>0</v>
      </c>
      <c r="O315" s="58">
        <f t="shared" si="77"/>
        <v>0</v>
      </c>
      <c r="Q315" s="22" t="str">
        <f t="shared" si="71"/>
        <v>-</v>
      </c>
      <c r="R315" s="22" t="str">
        <f t="shared" si="72"/>
        <v>-</v>
      </c>
    </row>
    <row r="316">
      <c r="A316" s="185"/>
      <c r="B316" s="67"/>
      <c r="C316" s="68"/>
      <c r="D316" s="69"/>
      <c r="E316" s="53">
        <f>SUMIFS('Прайс работы и услуги'!J:J,'Прайс работы и услуги'!B:B,B316)</f>
        <v>0</v>
      </c>
      <c r="F316" s="53">
        <f t="shared" si="74"/>
        <v>0</v>
      </c>
      <c r="G316" s="54">
        <f>SUMIFS('Прайс работы и услуги'!D:D,'Прайс работы и услуги'!B:B,B316)</f>
        <v>0</v>
      </c>
      <c r="H316" s="55">
        <f t="shared" si="75"/>
        <v>0</v>
      </c>
      <c r="I316" s="184"/>
      <c r="J316" s="183"/>
      <c r="K316" s="182"/>
      <c r="L316" s="53">
        <f>SUMIFS('Прайс материалы'!I:I,'Прайс материалы'!A:A,I316)</f>
        <v>0</v>
      </c>
      <c r="M316" s="53">
        <f t="shared" si="76"/>
        <v>0</v>
      </c>
      <c r="N316" s="54">
        <f>SUMIFS('Прайс материалы'!C:C,'Прайс материалы'!A:A,I316)</f>
        <v>0</v>
      </c>
      <c r="O316" s="58">
        <f t="shared" si="77"/>
        <v>0</v>
      </c>
      <c r="Q316" s="22" t="str">
        <f t="shared" si="71"/>
        <v>-</v>
      </c>
      <c r="R316" s="22" t="str">
        <f t="shared" si="72"/>
        <v>-</v>
      </c>
    </row>
    <row r="317">
      <c r="A317" s="185"/>
      <c r="B317" s="67"/>
      <c r="C317" s="68"/>
      <c r="D317" s="69"/>
      <c r="E317" s="53">
        <f>SUMIFS('Прайс работы и услуги'!J:J,'Прайс работы и услуги'!B:B,B317)</f>
        <v>0</v>
      </c>
      <c r="F317" s="53">
        <f t="shared" si="74"/>
        <v>0</v>
      </c>
      <c r="G317" s="54">
        <f>SUMIFS('Прайс работы и услуги'!D:D,'Прайс работы и услуги'!B:B,B317)</f>
        <v>0</v>
      </c>
      <c r="H317" s="55">
        <f t="shared" si="75"/>
        <v>0</v>
      </c>
      <c r="I317" s="184"/>
      <c r="J317" s="183"/>
      <c r="K317" s="182"/>
      <c r="L317" s="53">
        <f>SUMIFS('Прайс материалы'!I:I,'Прайс материалы'!A:A,I317)</f>
        <v>0</v>
      </c>
      <c r="M317" s="53">
        <f t="shared" si="76"/>
        <v>0</v>
      </c>
      <c r="N317" s="54">
        <f>SUMIFS('Прайс материалы'!C:C,'Прайс материалы'!A:A,I317)</f>
        <v>0</v>
      </c>
      <c r="O317" s="58">
        <f t="shared" si="77"/>
        <v>0</v>
      </c>
      <c r="Q317" s="22" t="str">
        <f t="shared" si="71"/>
        <v>-</v>
      </c>
      <c r="R317" s="22" t="str">
        <f t="shared" si="72"/>
        <v>-</v>
      </c>
    </row>
    <row r="318">
      <c r="A318" s="185"/>
      <c r="B318" s="67"/>
      <c r="C318" s="68"/>
      <c r="D318" s="69"/>
      <c r="E318" s="53">
        <f>SUMIFS('Прайс работы и услуги'!J:J,'Прайс работы и услуги'!B:B,B318)</f>
        <v>0</v>
      </c>
      <c r="F318" s="53">
        <f t="shared" si="74"/>
        <v>0</v>
      </c>
      <c r="G318" s="54">
        <f>SUMIFS('Прайс работы и услуги'!D:D,'Прайс работы и услуги'!B:B,B318)</f>
        <v>0</v>
      </c>
      <c r="H318" s="55">
        <f t="shared" si="75"/>
        <v>0</v>
      </c>
      <c r="I318" s="184"/>
      <c r="J318" s="183"/>
      <c r="K318" s="182"/>
      <c r="L318" s="53">
        <f>SUMIFS('Прайс материалы'!I:I,'Прайс материалы'!A:A,I318)</f>
        <v>0</v>
      </c>
      <c r="M318" s="53">
        <f t="shared" si="76"/>
        <v>0</v>
      </c>
      <c r="N318" s="54">
        <f>SUMIFS('Прайс материалы'!C:C,'Прайс материалы'!A:A,I318)</f>
        <v>0</v>
      </c>
      <c r="O318" s="58">
        <f t="shared" si="77"/>
        <v>0</v>
      </c>
      <c r="Q318" s="22" t="str">
        <f t="shared" si="71"/>
        <v>-</v>
      </c>
      <c r="R318" s="22" t="str">
        <f t="shared" si="72"/>
        <v>-</v>
      </c>
    </row>
    <row r="319">
      <c r="A319" s="185"/>
      <c r="B319" s="67"/>
      <c r="C319" s="68"/>
      <c r="D319" s="69"/>
      <c r="E319" s="53">
        <f>SUMIFS('Прайс работы и услуги'!J:J,'Прайс работы и услуги'!B:B,B319)</f>
        <v>0</v>
      </c>
      <c r="F319" s="53">
        <f t="shared" si="74"/>
        <v>0</v>
      </c>
      <c r="G319" s="54">
        <f>SUMIFS('Прайс работы и услуги'!D:D,'Прайс работы и услуги'!B:B,B319)</f>
        <v>0</v>
      </c>
      <c r="H319" s="55">
        <f t="shared" si="75"/>
        <v>0</v>
      </c>
      <c r="I319" s="184"/>
      <c r="J319" s="183"/>
      <c r="K319" s="182"/>
      <c r="L319" s="53">
        <f>SUMIFS('Прайс материалы'!I:I,'Прайс материалы'!A:A,I319)</f>
        <v>0</v>
      </c>
      <c r="M319" s="53">
        <f t="shared" si="76"/>
        <v>0</v>
      </c>
      <c r="N319" s="54">
        <f>SUMIFS('Прайс материалы'!C:C,'Прайс материалы'!A:A,I319)</f>
        <v>0</v>
      </c>
      <c r="O319" s="58">
        <f t="shared" si="77"/>
        <v>0</v>
      </c>
      <c r="Q319" s="22" t="str">
        <f t="shared" si="71"/>
        <v>-</v>
      </c>
      <c r="R319" s="22" t="str">
        <f t="shared" si="72"/>
        <v>-</v>
      </c>
    </row>
    <row r="320">
      <c r="A320" s="185"/>
      <c r="B320" s="67"/>
      <c r="C320" s="68"/>
      <c r="D320" s="69"/>
      <c r="E320" s="53">
        <f>SUMIFS('Прайс работы и услуги'!J:J,'Прайс работы и услуги'!B:B,B320)</f>
        <v>0</v>
      </c>
      <c r="F320" s="53">
        <f t="shared" si="74"/>
        <v>0</v>
      </c>
      <c r="G320" s="54">
        <f>SUMIFS('Прайс работы и услуги'!D:D,'Прайс работы и услуги'!B:B,B320)</f>
        <v>0</v>
      </c>
      <c r="H320" s="55">
        <f t="shared" si="75"/>
        <v>0</v>
      </c>
      <c r="I320" s="184"/>
      <c r="J320" s="183"/>
      <c r="K320" s="182"/>
      <c r="L320" s="53">
        <f>SUMIFS('Прайс материалы'!I:I,'Прайс материалы'!A:A,I320)</f>
        <v>0</v>
      </c>
      <c r="M320" s="53">
        <f t="shared" si="76"/>
        <v>0</v>
      </c>
      <c r="N320" s="54">
        <f>SUMIFS('Прайс материалы'!C:C,'Прайс материалы'!A:A,I320)</f>
        <v>0</v>
      </c>
      <c r="O320" s="58">
        <f t="shared" si="77"/>
        <v>0</v>
      </c>
      <c r="Q320" s="22" t="str">
        <f t="shared" si="71"/>
        <v>-</v>
      </c>
      <c r="R320" s="22" t="str">
        <f t="shared" si="72"/>
        <v>-</v>
      </c>
    </row>
    <row r="321">
      <c r="A321" s="185"/>
      <c r="B321" s="67"/>
      <c r="C321" s="68"/>
      <c r="D321" s="69"/>
      <c r="E321" s="53">
        <f>SUMIFS('Прайс работы и услуги'!J:J,'Прайс работы и услуги'!B:B,B321)</f>
        <v>0</v>
      </c>
      <c r="F321" s="53">
        <f t="shared" si="74"/>
        <v>0</v>
      </c>
      <c r="G321" s="54">
        <f>SUMIFS('Прайс работы и услуги'!D:D,'Прайс работы и услуги'!B:B,B321)</f>
        <v>0</v>
      </c>
      <c r="H321" s="55">
        <f t="shared" si="75"/>
        <v>0</v>
      </c>
      <c r="I321" s="184"/>
      <c r="J321" s="183"/>
      <c r="K321" s="182"/>
      <c r="L321" s="53">
        <f>SUMIFS('Прайс материалы'!I:I,'Прайс материалы'!A:A,I321)</f>
        <v>0</v>
      </c>
      <c r="M321" s="53">
        <f t="shared" si="76"/>
        <v>0</v>
      </c>
      <c r="N321" s="54">
        <f>SUMIFS('Прайс материалы'!C:C,'Прайс материалы'!A:A,I321)</f>
        <v>0</v>
      </c>
      <c r="O321" s="58">
        <f t="shared" si="77"/>
        <v>0</v>
      </c>
      <c r="Q321" s="22" t="str">
        <f t="shared" si="71"/>
        <v>-</v>
      </c>
      <c r="R321" s="22" t="str">
        <f t="shared" si="72"/>
        <v>-</v>
      </c>
    </row>
    <row r="322">
      <c r="A322" s="185"/>
      <c r="B322" s="67"/>
      <c r="C322" s="68"/>
      <c r="D322" s="69"/>
      <c r="E322" s="53">
        <f>SUMIFS('Прайс работы и услуги'!J:J,'Прайс работы и услуги'!B:B,B322)</f>
        <v>0</v>
      </c>
      <c r="F322" s="53">
        <f t="shared" si="74"/>
        <v>0</v>
      </c>
      <c r="G322" s="54">
        <f>SUMIFS('Прайс работы и услуги'!D:D,'Прайс работы и услуги'!B:B,B322)</f>
        <v>0</v>
      </c>
      <c r="H322" s="55">
        <f t="shared" si="75"/>
        <v>0</v>
      </c>
      <c r="I322" s="184"/>
      <c r="J322" s="183"/>
      <c r="K322" s="182"/>
      <c r="L322" s="53">
        <f>SUMIFS('Прайс материалы'!I:I,'Прайс материалы'!A:A,I322)</f>
        <v>0</v>
      </c>
      <c r="M322" s="53">
        <f t="shared" si="76"/>
        <v>0</v>
      </c>
      <c r="N322" s="54">
        <f>SUMIFS('Прайс материалы'!C:C,'Прайс материалы'!A:A,I322)</f>
        <v>0</v>
      </c>
      <c r="O322" s="58">
        <f t="shared" si="77"/>
        <v>0</v>
      </c>
      <c r="Q322" s="22" t="str">
        <f t="shared" si="71"/>
        <v>-</v>
      </c>
      <c r="R322" s="22" t="str">
        <f t="shared" si="72"/>
        <v>-</v>
      </c>
    </row>
    <row r="323">
      <c r="A323" s="185"/>
      <c r="B323" s="67"/>
      <c r="C323" s="68"/>
      <c r="D323" s="69"/>
      <c r="E323" s="53">
        <f>SUMIFS('Прайс работы и услуги'!J:J,'Прайс работы и услуги'!B:B,B323)</f>
        <v>0</v>
      </c>
      <c r="F323" s="53">
        <f t="shared" si="74"/>
        <v>0</v>
      </c>
      <c r="G323" s="54">
        <f>SUMIFS('Прайс работы и услуги'!D:D,'Прайс работы и услуги'!B:B,B323)</f>
        <v>0</v>
      </c>
      <c r="H323" s="55">
        <f t="shared" si="75"/>
        <v>0</v>
      </c>
      <c r="I323" s="184"/>
      <c r="J323" s="183"/>
      <c r="K323" s="182"/>
      <c r="L323" s="53">
        <f>SUMIFS('Прайс материалы'!I:I,'Прайс материалы'!A:A,I323)</f>
        <v>0</v>
      </c>
      <c r="M323" s="53">
        <f t="shared" si="76"/>
        <v>0</v>
      </c>
      <c r="N323" s="54">
        <f>SUMIFS('Прайс материалы'!C:C,'Прайс материалы'!A:A,I323)</f>
        <v>0</v>
      </c>
      <c r="O323" s="58">
        <f t="shared" si="77"/>
        <v>0</v>
      </c>
      <c r="Q323" s="22" t="str">
        <f t="shared" si="71"/>
        <v>-</v>
      </c>
      <c r="R323" s="22" t="str">
        <f t="shared" si="72"/>
        <v>-</v>
      </c>
    </row>
    <row r="324">
      <c r="A324" s="185"/>
      <c r="B324" s="67"/>
      <c r="C324" s="68"/>
      <c r="D324" s="69"/>
      <c r="E324" s="53">
        <f>SUMIFS('Прайс работы и услуги'!J:J,'Прайс работы и услуги'!B:B,B324)</f>
        <v>0</v>
      </c>
      <c r="F324" s="53">
        <f t="shared" si="74"/>
        <v>0</v>
      </c>
      <c r="G324" s="54">
        <f>SUMIFS('Прайс работы и услуги'!D:D,'Прайс работы и услуги'!B:B,B324)</f>
        <v>0</v>
      </c>
      <c r="H324" s="55">
        <f t="shared" si="75"/>
        <v>0</v>
      </c>
      <c r="I324" s="184"/>
      <c r="J324" s="183"/>
      <c r="K324" s="182"/>
      <c r="L324" s="53">
        <f>SUMIFS('Прайс материалы'!I:I,'Прайс материалы'!A:A,I324)</f>
        <v>0</v>
      </c>
      <c r="M324" s="53">
        <f t="shared" si="76"/>
        <v>0</v>
      </c>
      <c r="N324" s="54">
        <f>SUMIFS('Прайс материалы'!C:C,'Прайс материалы'!A:A,I324)</f>
        <v>0</v>
      </c>
      <c r="O324" s="58">
        <f t="shared" si="77"/>
        <v>0</v>
      </c>
      <c r="Q324" s="22" t="str">
        <f t="shared" si="71"/>
        <v>-</v>
      </c>
      <c r="R324" s="22" t="str">
        <f t="shared" si="72"/>
        <v>-</v>
      </c>
    </row>
    <row r="325" ht="15.75" customHeight="1">
      <c r="A325" s="11"/>
      <c r="B325" s="186"/>
      <c r="C325" s="187"/>
      <c r="D325" s="188"/>
      <c r="E325" s="189"/>
      <c r="F325" s="189"/>
      <c r="G325" s="188"/>
      <c r="H325" s="188"/>
      <c r="I325" s="186"/>
      <c r="J325" s="187"/>
      <c r="K325" s="188"/>
      <c r="L325" s="190"/>
      <c r="M325" s="190"/>
      <c r="N325" s="191"/>
      <c r="O325" s="191"/>
      <c r="Q325" s="8"/>
      <c r="R325" s="8"/>
    </row>
    <row r="326" ht="15.75" customHeight="1">
      <c r="A326" s="11"/>
      <c r="B326" s="186"/>
      <c r="C326" s="187"/>
      <c r="D326" s="188"/>
      <c r="E326" s="189"/>
      <c r="F326" s="189"/>
      <c r="G326" s="188"/>
      <c r="H326" s="188"/>
      <c r="I326" s="186"/>
      <c r="J326" s="187"/>
      <c r="K326" s="188"/>
      <c r="L326" s="190"/>
      <c r="M326" s="190"/>
      <c r="N326" s="191"/>
      <c r="O326" s="191"/>
      <c r="Q326" s="8"/>
      <c r="R326" s="8"/>
    </row>
    <row r="327" ht="15.75" customHeight="1">
      <c r="A327" s="11"/>
      <c r="B327" s="186"/>
      <c r="C327" s="187"/>
      <c r="D327" s="188"/>
      <c r="E327" s="189"/>
      <c r="F327" s="189"/>
      <c r="G327" s="188"/>
      <c r="H327" s="188"/>
      <c r="I327" s="186"/>
      <c r="J327" s="187"/>
      <c r="K327" s="188"/>
      <c r="L327" s="190"/>
      <c r="M327" s="190"/>
      <c r="N327" s="191"/>
      <c r="O327" s="191"/>
      <c r="Q327" s="8"/>
      <c r="R327" s="8"/>
    </row>
    <row r="328" ht="15.75" customHeight="1">
      <c r="A328" s="11"/>
      <c r="B328" s="186"/>
      <c r="C328" s="187"/>
      <c r="D328" s="188"/>
      <c r="E328" s="189"/>
      <c r="F328" s="189"/>
      <c r="G328" s="188"/>
      <c r="H328" s="188"/>
      <c r="I328" s="186"/>
      <c r="J328" s="187"/>
      <c r="K328" s="188"/>
      <c r="L328" s="190"/>
      <c r="M328" s="190"/>
      <c r="N328" s="191"/>
      <c r="O328" s="191"/>
      <c r="Q328" s="8"/>
      <c r="R328" s="8"/>
    </row>
    <row r="329" ht="15.75" customHeight="1">
      <c r="A329" s="11"/>
      <c r="B329" s="186"/>
      <c r="C329" s="187"/>
      <c r="D329" s="188"/>
      <c r="E329" s="189"/>
      <c r="F329" s="189"/>
      <c r="G329" s="188"/>
      <c r="H329" s="188"/>
      <c r="I329" s="186"/>
      <c r="J329" s="187"/>
      <c r="K329" s="188"/>
      <c r="L329" s="190"/>
      <c r="M329" s="190"/>
      <c r="N329" s="191"/>
      <c r="O329" s="191"/>
      <c r="Q329" s="8"/>
      <c r="R329" s="8"/>
    </row>
    <row r="330" ht="15.75" customHeight="1">
      <c r="A330" s="11"/>
      <c r="B330" s="186"/>
      <c r="C330" s="187"/>
      <c r="D330" s="188"/>
      <c r="E330" s="189"/>
      <c r="F330" s="189"/>
      <c r="G330" s="188"/>
      <c r="H330" s="188"/>
      <c r="I330" s="186"/>
      <c r="J330" s="187"/>
      <c r="K330" s="188"/>
      <c r="L330" s="190"/>
      <c r="M330" s="190"/>
      <c r="N330" s="191"/>
      <c r="O330" s="191"/>
      <c r="Q330" s="8"/>
      <c r="R330" s="8"/>
    </row>
    <row r="331" ht="15.75" customHeight="1">
      <c r="A331" s="11"/>
      <c r="B331" s="186"/>
      <c r="C331" s="187"/>
      <c r="D331" s="188"/>
      <c r="E331" s="189"/>
      <c r="F331" s="189"/>
      <c r="G331" s="188"/>
      <c r="H331" s="188"/>
      <c r="I331" s="186"/>
      <c r="J331" s="187"/>
      <c r="K331" s="188"/>
      <c r="L331" s="190"/>
      <c r="M331" s="190"/>
      <c r="N331" s="191"/>
      <c r="O331" s="191"/>
      <c r="Q331" s="8"/>
      <c r="R331" s="8"/>
    </row>
    <row r="332" ht="15.75" customHeight="1">
      <c r="A332" s="11"/>
      <c r="B332" s="186"/>
      <c r="C332" s="187"/>
      <c r="D332" s="188"/>
      <c r="E332" s="189"/>
      <c r="F332" s="189"/>
      <c r="G332" s="188"/>
      <c r="H332" s="188"/>
      <c r="I332" s="186"/>
      <c r="J332" s="187"/>
      <c r="K332" s="188"/>
      <c r="L332" s="190"/>
      <c r="M332" s="190"/>
      <c r="N332" s="191"/>
      <c r="O332" s="191"/>
      <c r="Q332" s="8"/>
      <c r="R332" s="8"/>
    </row>
    <row r="333" ht="15.75" customHeight="1">
      <c r="A333" s="11"/>
      <c r="B333" s="186"/>
      <c r="C333" s="187"/>
      <c r="D333" s="188"/>
      <c r="E333" s="189"/>
      <c r="F333" s="189"/>
      <c r="G333" s="188"/>
      <c r="H333" s="188"/>
      <c r="I333" s="186"/>
      <c r="J333" s="187"/>
      <c r="K333" s="188"/>
      <c r="L333" s="190"/>
      <c r="M333" s="190"/>
      <c r="N333" s="191"/>
      <c r="O333" s="191"/>
      <c r="Q333" s="8"/>
      <c r="R333" s="8"/>
    </row>
    <row r="334" ht="15.75" customHeight="1">
      <c r="A334" s="11"/>
      <c r="B334" s="186"/>
      <c r="C334" s="187"/>
      <c r="D334" s="188"/>
      <c r="E334" s="189"/>
      <c r="F334" s="189"/>
      <c r="G334" s="188"/>
      <c r="H334" s="188"/>
      <c r="I334" s="186"/>
      <c r="J334" s="187"/>
      <c r="K334" s="188"/>
      <c r="L334" s="190"/>
      <c r="M334" s="190"/>
      <c r="N334" s="191"/>
      <c r="O334" s="191"/>
      <c r="Q334" s="8"/>
      <c r="R334" s="8"/>
    </row>
    <row r="335" ht="15.75" customHeight="1">
      <c r="A335" s="11"/>
      <c r="B335" s="186"/>
      <c r="C335" s="187"/>
      <c r="D335" s="188"/>
      <c r="E335" s="189"/>
      <c r="F335" s="189"/>
      <c r="G335" s="188"/>
      <c r="H335" s="188"/>
      <c r="I335" s="186"/>
      <c r="J335" s="187"/>
      <c r="K335" s="188"/>
      <c r="L335" s="190"/>
      <c r="M335" s="190"/>
      <c r="N335" s="191"/>
      <c r="O335" s="191"/>
      <c r="Q335" s="8"/>
      <c r="R335" s="8"/>
    </row>
    <row r="336" ht="15.75" customHeight="1">
      <c r="A336" s="11"/>
      <c r="B336" s="186"/>
      <c r="C336" s="187"/>
      <c r="D336" s="188"/>
      <c r="E336" s="189"/>
      <c r="F336" s="189"/>
      <c r="G336" s="188"/>
      <c r="H336" s="188"/>
      <c r="I336" s="186"/>
      <c r="J336" s="187"/>
      <c r="K336" s="188"/>
      <c r="L336" s="190"/>
      <c r="M336" s="190"/>
      <c r="N336" s="191"/>
      <c r="O336" s="191"/>
      <c r="Q336" s="8"/>
      <c r="R336" s="8"/>
    </row>
    <row r="337" ht="15.75" customHeight="1">
      <c r="A337" s="11"/>
      <c r="B337" s="186"/>
      <c r="C337" s="187"/>
      <c r="D337" s="188"/>
      <c r="E337" s="189"/>
      <c r="F337" s="189"/>
      <c r="G337" s="188"/>
      <c r="H337" s="188"/>
      <c r="I337" s="186"/>
      <c r="J337" s="187"/>
      <c r="K337" s="188"/>
      <c r="L337" s="190"/>
      <c r="M337" s="190"/>
      <c r="N337" s="191"/>
      <c r="O337" s="191"/>
      <c r="Q337" s="8"/>
      <c r="R337" s="8"/>
    </row>
    <row r="338" ht="15.75" customHeight="1">
      <c r="A338" s="11"/>
      <c r="B338" s="186"/>
      <c r="C338" s="187"/>
      <c r="D338" s="188"/>
      <c r="E338" s="189"/>
      <c r="F338" s="189"/>
      <c r="G338" s="188"/>
      <c r="H338" s="188"/>
      <c r="I338" s="186"/>
      <c r="J338" s="187"/>
      <c r="K338" s="188"/>
      <c r="L338" s="190"/>
      <c r="M338" s="190"/>
      <c r="N338" s="191"/>
      <c r="O338" s="191"/>
      <c r="Q338" s="8"/>
      <c r="R338" s="8"/>
    </row>
    <row r="339" ht="15.75" customHeight="1">
      <c r="A339" s="11"/>
      <c r="B339" s="186"/>
      <c r="C339" s="187"/>
      <c r="D339" s="188"/>
      <c r="E339" s="189"/>
      <c r="F339" s="189"/>
      <c r="G339" s="188"/>
      <c r="H339" s="188"/>
      <c r="I339" s="186"/>
      <c r="J339" s="187"/>
      <c r="K339" s="188"/>
      <c r="L339" s="190"/>
      <c r="M339" s="190"/>
      <c r="N339" s="191"/>
      <c r="O339" s="191"/>
      <c r="Q339" s="8"/>
      <c r="R339" s="8"/>
    </row>
    <row r="340" ht="15.75" customHeight="1">
      <c r="A340" s="11"/>
      <c r="B340" s="186"/>
      <c r="C340" s="187"/>
      <c r="D340" s="188"/>
      <c r="E340" s="189"/>
      <c r="F340" s="189"/>
      <c r="G340" s="188"/>
      <c r="H340" s="188"/>
      <c r="I340" s="186"/>
      <c r="J340" s="187"/>
      <c r="K340" s="188"/>
      <c r="L340" s="190"/>
      <c r="M340" s="190"/>
      <c r="N340" s="191"/>
      <c r="O340" s="191"/>
      <c r="Q340" s="8"/>
      <c r="R340" s="8"/>
    </row>
    <row r="341" ht="15.75" customHeight="1">
      <c r="A341" s="11"/>
      <c r="B341" s="186"/>
      <c r="C341" s="187"/>
      <c r="D341" s="188"/>
      <c r="E341" s="189"/>
      <c r="F341" s="189"/>
      <c r="G341" s="188"/>
      <c r="H341" s="188"/>
      <c r="I341" s="186"/>
      <c r="J341" s="187"/>
      <c r="K341" s="188"/>
      <c r="L341" s="190"/>
      <c r="M341" s="190"/>
      <c r="N341" s="191"/>
      <c r="O341" s="191"/>
      <c r="Q341" s="8"/>
      <c r="R341" s="8"/>
    </row>
    <row r="342" ht="15.75" customHeight="1">
      <c r="A342" s="11"/>
      <c r="B342" s="186"/>
      <c r="C342" s="187"/>
      <c r="D342" s="188"/>
      <c r="E342" s="189"/>
      <c r="F342" s="189"/>
      <c r="G342" s="188"/>
      <c r="H342" s="188"/>
      <c r="I342" s="186"/>
      <c r="J342" s="187"/>
      <c r="K342" s="188"/>
      <c r="L342" s="190"/>
      <c r="M342" s="190"/>
      <c r="N342" s="191"/>
      <c r="O342" s="191"/>
      <c r="Q342" s="8"/>
      <c r="R342" s="8"/>
    </row>
    <row r="343" ht="15.75" customHeight="1">
      <c r="A343" s="11"/>
      <c r="B343" s="186"/>
      <c r="C343" s="187"/>
      <c r="D343" s="188"/>
      <c r="E343" s="189"/>
      <c r="F343" s="189"/>
      <c r="G343" s="188"/>
      <c r="H343" s="188"/>
      <c r="I343" s="186"/>
      <c r="J343" s="187"/>
      <c r="K343" s="188"/>
      <c r="L343" s="190"/>
      <c r="M343" s="190"/>
      <c r="N343" s="191"/>
      <c r="O343" s="191"/>
      <c r="Q343" s="8"/>
      <c r="R343" s="8"/>
    </row>
    <row r="344" ht="15.75" customHeight="1">
      <c r="A344" s="11"/>
      <c r="B344" s="186"/>
      <c r="C344" s="187"/>
      <c r="D344" s="188"/>
      <c r="E344" s="189"/>
      <c r="F344" s="189"/>
      <c r="G344" s="188"/>
      <c r="H344" s="188"/>
      <c r="I344" s="186"/>
      <c r="J344" s="187"/>
      <c r="K344" s="188"/>
      <c r="L344" s="190"/>
      <c r="M344" s="190"/>
      <c r="N344" s="191"/>
      <c r="O344" s="191"/>
      <c r="Q344" s="8"/>
      <c r="R344" s="8"/>
    </row>
    <row r="345" ht="15.75" customHeight="1">
      <c r="A345" s="11"/>
      <c r="B345" s="186"/>
      <c r="C345" s="187"/>
      <c r="D345" s="188"/>
      <c r="E345" s="189"/>
      <c r="F345" s="189"/>
      <c r="G345" s="188"/>
      <c r="H345" s="188"/>
      <c r="I345" s="186"/>
      <c r="J345" s="187"/>
      <c r="K345" s="188"/>
      <c r="L345" s="190"/>
      <c r="M345" s="190"/>
      <c r="N345" s="191"/>
      <c r="O345" s="191"/>
      <c r="Q345" s="8"/>
      <c r="R345" s="8"/>
    </row>
    <row r="346" ht="15.75" customHeight="1">
      <c r="A346" s="11"/>
      <c r="B346" s="186"/>
      <c r="C346" s="187"/>
      <c r="D346" s="188"/>
      <c r="E346" s="189"/>
      <c r="F346" s="189"/>
      <c r="G346" s="188"/>
      <c r="H346" s="188"/>
      <c r="I346" s="186"/>
      <c r="J346" s="187"/>
      <c r="K346" s="188"/>
      <c r="L346" s="190"/>
      <c r="M346" s="190"/>
      <c r="N346" s="191"/>
      <c r="O346" s="191"/>
      <c r="Q346" s="8"/>
      <c r="R346" s="8"/>
    </row>
    <row r="347" ht="15.75" customHeight="1">
      <c r="A347" s="11"/>
      <c r="B347" s="186"/>
      <c r="C347" s="187"/>
      <c r="D347" s="188"/>
      <c r="E347" s="189"/>
      <c r="F347" s="189"/>
      <c r="G347" s="188"/>
      <c r="H347" s="188"/>
      <c r="I347" s="186"/>
      <c r="J347" s="187"/>
      <c r="K347" s="188"/>
      <c r="L347" s="190"/>
      <c r="M347" s="190"/>
      <c r="N347" s="191"/>
      <c r="O347" s="191"/>
      <c r="Q347" s="8"/>
      <c r="R347" s="8"/>
    </row>
    <row r="348" ht="15.75" customHeight="1">
      <c r="A348" s="11"/>
      <c r="B348" s="186"/>
      <c r="C348" s="187"/>
      <c r="D348" s="188"/>
      <c r="E348" s="189"/>
      <c r="F348" s="189"/>
      <c r="G348" s="188"/>
      <c r="H348" s="188"/>
      <c r="I348" s="186"/>
      <c r="J348" s="187"/>
      <c r="K348" s="188"/>
      <c r="L348" s="190"/>
      <c r="M348" s="190"/>
      <c r="N348" s="191"/>
      <c r="O348" s="191"/>
      <c r="Q348" s="8"/>
      <c r="R348" s="8"/>
    </row>
    <row r="349" ht="15.75" customHeight="1">
      <c r="A349" s="11"/>
      <c r="B349" s="186"/>
      <c r="C349" s="187"/>
      <c r="D349" s="188"/>
      <c r="E349" s="189"/>
      <c r="F349" s="189"/>
      <c r="G349" s="188"/>
      <c r="H349" s="188"/>
      <c r="I349" s="186"/>
      <c r="J349" s="187"/>
      <c r="K349" s="188"/>
      <c r="L349" s="190"/>
      <c r="M349" s="190"/>
      <c r="N349" s="191"/>
      <c r="O349" s="191"/>
      <c r="Q349" s="8"/>
      <c r="R349" s="8"/>
    </row>
    <row r="350" ht="15.75" customHeight="1">
      <c r="A350" s="11"/>
      <c r="B350" s="186"/>
      <c r="C350" s="187"/>
      <c r="D350" s="188"/>
      <c r="E350" s="189"/>
      <c r="F350" s="189"/>
      <c r="G350" s="188"/>
      <c r="H350" s="188"/>
      <c r="I350" s="186"/>
      <c r="J350" s="187"/>
      <c r="K350" s="188"/>
      <c r="L350" s="190"/>
      <c r="M350" s="190"/>
      <c r="N350" s="191"/>
      <c r="O350" s="191"/>
      <c r="Q350" s="8"/>
      <c r="R350" s="8"/>
    </row>
    <row r="351" ht="15.75" customHeight="1">
      <c r="A351" s="11"/>
      <c r="B351" s="186"/>
      <c r="C351" s="187"/>
      <c r="D351" s="188"/>
      <c r="E351" s="189"/>
      <c r="F351" s="189"/>
      <c r="G351" s="188"/>
      <c r="H351" s="188"/>
      <c r="I351" s="186"/>
      <c r="J351" s="187"/>
      <c r="K351" s="188"/>
      <c r="L351" s="190"/>
      <c r="M351" s="190"/>
      <c r="N351" s="191"/>
      <c r="O351" s="191"/>
      <c r="Q351" s="8"/>
      <c r="R351" s="8"/>
    </row>
    <row r="352" ht="15.75" customHeight="1">
      <c r="A352" s="11"/>
      <c r="B352" s="186"/>
      <c r="C352" s="187"/>
      <c r="D352" s="188"/>
      <c r="E352" s="189"/>
      <c r="F352" s="189"/>
      <c r="G352" s="188"/>
      <c r="H352" s="188"/>
      <c r="I352" s="186"/>
      <c r="J352" s="187"/>
      <c r="K352" s="188"/>
      <c r="L352" s="190"/>
      <c r="M352" s="190"/>
      <c r="N352" s="191"/>
      <c r="O352" s="191"/>
      <c r="Q352" s="8"/>
      <c r="R352" s="8"/>
    </row>
    <row r="353" ht="15.75" customHeight="1">
      <c r="A353" s="11"/>
      <c r="B353" s="186"/>
      <c r="C353" s="187"/>
      <c r="D353" s="188"/>
      <c r="E353" s="189"/>
      <c r="F353" s="189"/>
      <c r="G353" s="188"/>
      <c r="H353" s="188"/>
      <c r="I353" s="186"/>
      <c r="J353" s="187"/>
      <c r="K353" s="188"/>
      <c r="L353" s="190"/>
      <c r="M353" s="190"/>
      <c r="N353" s="191"/>
      <c r="O353" s="191"/>
      <c r="Q353" s="8"/>
      <c r="R353" s="8"/>
    </row>
    <row r="354" ht="15.75" customHeight="1">
      <c r="A354" s="11"/>
      <c r="B354" s="186"/>
      <c r="C354" s="187"/>
      <c r="D354" s="188"/>
      <c r="E354" s="189"/>
      <c r="F354" s="189"/>
      <c r="G354" s="188"/>
      <c r="H354" s="188"/>
      <c r="I354" s="186"/>
      <c r="J354" s="187"/>
      <c r="K354" s="188"/>
      <c r="L354" s="190"/>
      <c r="M354" s="190"/>
      <c r="N354" s="191"/>
      <c r="O354" s="191"/>
      <c r="Q354" s="8"/>
      <c r="R354" s="8"/>
    </row>
    <row r="355" ht="15.75" customHeight="1">
      <c r="A355" s="11"/>
      <c r="B355" s="186"/>
      <c r="C355" s="187"/>
      <c r="D355" s="188"/>
      <c r="E355" s="189"/>
      <c r="F355" s="189"/>
      <c r="G355" s="188"/>
      <c r="H355" s="188"/>
      <c r="I355" s="186"/>
      <c r="J355" s="187"/>
      <c r="K355" s="188"/>
      <c r="L355" s="190"/>
      <c r="M355" s="190"/>
      <c r="N355" s="191"/>
      <c r="O355" s="191"/>
      <c r="Q355" s="8"/>
      <c r="R355" s="8"/>
    </row>
    <row r="356" ht="15.75" customHeight="1">
      <c r="A356" s="11"/>
      <c r="B356" s="186"/>
      <c r="C356" s="187"/>
      <c r="D356" s="188"/>
      <c r="E356" s="189"/>
      <c r="F356" s="189"/>
      <c r="G356" s="188"/>
      <c r="H356" s="188"/>
      <c r="I356" s="186"/>
      <c r="J356" s="187"/>
      <c r="K356" s="188"/>
      <c r="L356" s="190"/>
      <c r="M356" s="190"/>
      <c r="N356" s="191"/>
      <c r="O356" s="191"/>
      <c r="Q356" s="8"/>
      <c r="R356" s="8"/>
    </row>
    <row r="357" ht="15.75" customHeight="1">
      <c r="A357" s="11"/>
      <c r="B357" s="186"/>
      <c r="C357" s="187"/>
      <c r="D357" s="188"/>
      <c r="E357" s="189"/>
      <c r="F357" s="189"/>
      <c r="G357" s="188"/>
      <c r="H357" s="188"/>
      <c r="I357" s="186"/>
      <c r="J357" s="187"/>
      <c r="K357" s="188"/>
      <c r="L357" s="190"/>
      <c r="M357" s="190"/>
      <c r="N357" s="191"/>
      <c r="O357" s="191"/>
      <c r="Q357" s="8"/>
      <c r="R357" s="8"/>
    </row>
    <row r="358" ht="15.75" customHeight="1">
      <c r="A358" s="11"/>
      <c r="B358" s="186"/>
      <c r="C358" s="187"/>
      <c r="D358" s="188"/>
      <c r="E358" s="189"/>
      <c r="F358" s="189"/>
      <c r="G358" s="188"/>
      <c r="H358" s="188"/>
      <c r="I358" s="186"/>
      <c r="J358" s="187"/>
      <c r="K358" s="188"/>
      <c r="L358" s="190"/>
      <c r="M358" s="190"/>
      <c r="N358" s="191"/>
      <c r="O358" s="191"/>
      <c r="Q358" s="8"/>
      <c r="R358" s="8"/>
    </row>
    <row r="359" ht="15.75" customHeight="1">
      <c r="A359" s="11"/>
      <c r="B359" s="186"/>
      <c r="C359" s="187"/>
      <c r="D359" s="188"/>
      <c r="E359" s="189"/>
      <c r="F359" s="189"/>
      <c r="G359" s="188"/>
      <c r="H359" s="188"/>
      <c r="I359" s="186"/>
      <c r="J359" s="187"/>
      <c r="K359" s="188"/>
      <c r="L359" s="190"/>
      <c r="M359" s="190"/>
      <c r="N359" s="191"/>
      <c r="O359" s="191"/>
      <c r="Q359" s="8"/>
      <c r="R359" s="8"/>
    </row>
    <row r="360" ht="15.75" customHeight="1">
      <c r="A360" s="11"/>
      <c r="B360" s="186"/>
      <c r="C360" s="187"/>
      <c r="D360" s="188"/>
      <c r="E360" s="189"/>
      <c r="F360" s="189"/>
      <c r="G360" s="188"/>
      <c r="H360" s="188"/>
      <c r="I360" s="186"/>
      <c r="J360" s="187"/>
      <c r="K360" s="188"/>
      <c r="L360" s="190"/>
      <c r="M360" s="190"/>
      <c r="N360" s="191"/>
      <c r="O360" s="191"/>
      <c r="Q360" s="8"/>
      <c r="R360" s="8"/>
    </row>
    <row r="361" ht="15.75" customHeight="1">
      <c r="A361" s="11"/>
      <c r="B361" s="186"/>
      <c r="C361" s="187"/>
      <c r="D361" s="188"/>
      <c r="E361" s="189"/>
      <c r="F361" s="189"/>
      <c r="G361" s="188"/>
      <c r="H361" s="188"/>
      <c r="I361" s="186"/>
      <c r="J361" s="187"/>
      <c r="K361" s="188"/>
      <c r="L361" s="190"/>
      <c r="M361" s="190"/>
      <c r="N361" s="191"/>
      <c r="O361" s="191"/>
      <c r="Q361" s="8"/>
      <c r="R361" s="8"/>
    </row>
    <row r="362" ht="15.75" customHeight="1">
      <c r="A362" s="11"/>
      <c r="B362" s="186"/>
      <c r="C362" s="187"/>
      <c r="D362" s="188"/>
      <c r="E362" s="189"/>
      <c r="F362" s="189"/>
      <c r="G362" s="188"/>
      <c r="H362" s="188"/>
      <c r="I362" s="186"/>
      <c r="J362" s="187"/>
      <c r="K362" s="188"/>
      <c r="L362" s="190"/>
      <c r="M362" s="190"/>
      <c r="N362" s="191"/>
      <c r="O362" s="191"/>
      <c r="Q362" s="8"/>
      <c r="R362" s="8"/>
    </row>
    <row r="363" ht="15.75" customHeight="1">
      <c r="A363" s="11"/>
      <c r="B363" s="186"/>
      <c r="C363" s="187"/>
      <c r="D363" s="188"/>
      <c r="E363" s="189"/>
      <c r="F363" s="189"/>
      <c r="G363" s="188"/>
      <c r="H363" s="188"/>
      <c r="I363" s="186"/>
      <c r="J363" s="187"/>
      <c r="K363" s="188"/>
      <c r="L363" s="190"/>
      <c r="M363" s="190"/>
      <c r="N363" s="191"/>
      <c r="O363" s="191"/>
      <c r="Q363" s="8"/>
      <c r="R363" s="8"/>
    </row>
    <row r="364" ht="15.75" customHeight="1">
      <c r="A364" s="11"/>
      <c r="B364" s="186"/>
      <c r="C364" s="187"/>
      <c r="D364" s="188"/>
      <c r="E364" s="189"/>
      <c r="F364" s="189"/>
      <c r="G364" s="188"/>
      <c r="H364" s="188"/>
      <c r="I364" s="186"/>
      <c r="J364" s="187"/>
      <c r="K364" s="188"/>
      <c r="L364" s="190"/>
      <c r="M364" s="190"/>
      <c r="N364" s="191"/>
      <c r="O364" s="191"/>
      <c r="Q364" s="8"/>
      <c r="R364" s="8"/>
    </row>
    <row r="365" ht="15.75" customHeight="1">
      <c r="A365" s="11"/>
      <c r="B365" s="186"/>
      <c r="C365" s="187"/>
      <c r="D365" s="188"/>
      <c r="E365" s="189"/>
      <c r="F365" s="189"/>
      <c r="G365" s="188"/>
      <c r="H365" s="188"/>
      <c r="I365" s="186"/>
      <c r="J365" s="187"/>
      <c r="K365" s="188"/>
      <c r="L365" s="190"/>
      <c r="M365" s="190"/>
      <c r="N365" s="191"/>
      <c r="O365" s="191"/>
      <c r="Q365" s="8"/>
      <c r="R365" s="8"/>
    </row>
    <row r="366" ht="15.75" customHeight="1">
      <c r="A366" s="11"/>
      <c r="B366" s="186"/>
      <c r="C366" s="187"/>
      <c r="D366" s="188"/>
      <c r="E366" s="189"/>
      <c r="F366" s="189"/>
      <c r="G366" s="188"/>
      <c r="H366" s="188"/>
      <c r="I366" s="186"/>
      <c r="J366" s="187"/>
      <c r="K366" s="188"/>
      <c r="L366" s="190"/>
      <c r="M366" s="190"/>
      <c r="N366" s="191"/>
      <c r="O366" s="191"/>
      <c r="Q366" s="8"/>
      <c r="R366" s="8"/>
    </row>
    <row r="367" ht="15.75" customHeight="1">
      <c r="A367" s="11"/>
      <c r="B367" s="186"/>
      <c r="C367" s="187"/>
      <c r="D367" s="188"/>
      <c r="E367" s="189"/>
      <c r="F367" s="189"/>
      <c r="G367" s="188"/>
      <c r="H367" s="188"/>
      <c r="I367" s="186"/>
      <c r="J367" s="187"/>
      <c r="K367" s="188"/>
      <c r="L367" s="190"/>
      <c r="M367" s="190"/>
      <c r="N367" s="191"/>
      <c r="O367" s="191"/>
      <c r="Q367" s="8"/>
      <c r="R367" s="8"/>
    </row>
    <row r="368" ht="15.75" customHeight="1">
      <c r="A368" s="11"/>
      <c r="B368" s="186"/>
      <c r="C368" s="187"/>
      <c r="D368" s="188"/>
      <c r="E368" s="189"/>
      <c r="F368" s="189"/>
      <c r="G368" s="188"/>
      <c r="H368" s="188"/>
      <c r="I368" s="186"/>
      <c r="J368" s="187"/>
      <c r="K368" s="188"/>
      <c r="L368" s="190"/>
      <c r="M368" s="190"/>
      <c r="N368" s="191"/>
      <c r="O368" s="191"/>
      <c r="Q368" s="8"/>
      <c r="R368" s="8"/>
    </row>
    <row r="369" ht="15.75" customHeight="1">
      <c r="A369" s="11"/>
      <c r="B369" s="186"/>
      <c r="C369" s="187"/>
      <c r="D369" s="188"/>
      <c r="E369" s="189"/>
      <c r="F369" s="189"/>
      <c r="G369" s="188"/>
      <c r="H369" s="188"/>
      <c r="I369" s="186"/>
      <c r="J369" s="187"/>
      <c r="K369" s="188"/>
      <c r="L369" s="190"/>
      <c r="M369" s="190"/>
      <c r="N369" s="191"/>
      <c r="O369" s="191"/>
      <c r="Q369" s="8"/>
      <c r="R369" s="8"/>
    </row>
    <row r="370" ht="15.75" customHeight="1">
      <c r="A370" s="11"/>
      <c r="B370" s="186"/>
      <c r="C370" s="187"/>
      <c r="D370" s="188"/>
      <c r="E370" s="189"/>
      <c r="F370" s="189"/>
      <c r="G370" s="188"/>
      <c r="H370" s="188"/>
      <c r="I370" s="186"/>
      <c r="J370" s="187"/>
      <c r="K370" s="188"/>
      <c r="L370" s="190"/>
      <c r="M370" s="190"/>
      <c r="N370" s="191"/>
      <c r="O370" s="191"/>
      <c r="Q370" s="8"/>
      <c r="R370" s="8"/>
    </row>
    <row r="371" ht="15.75" customHeight="1">
      <c r="A371" s="11"/>
      <c r="B371" s="186"/>
      <c r="C371" s="187"/>
      <c r="D371" s="188"/>
      <c r="E371" s="189"/>
      <c r="F371" s="189"/>
      <c r="G371" s="188"/>
      <c r="H371" s="188"/>
      <c r="I371" s="186"/>
      <c r="J371" s="187"/>
      <c r="K371" s="188"/>
      <c r="L371" s="190"/>
      <c r="M371" s="190"/>
      <c r="N371" s="191"/>
      <c r="O371" s="191"/>
      <c r="Q371" s="8"/>
      <c r="R371" s="8"/>
    </row>
    <row r="372" ht="15.75" customHeight="1">
      <c r="A372" s="11"/>
      <c r="B372" s="186"/>
      <c r="C372" s="187"/>
      <c r="D372" s="188"/>
      <c r="E372" s="189"/>
      <c r="F372" s="189"/>
      <c r="G372" s="188"/>
      <c r="H372" s="188"/>
      <c r="I372" s="186"/>
      <c r="J372" s="187"/>
      <c r="K372" s="188"/>
      <c r="L372" s="190"/>
      <c r="M372" s="190"/>
      <c r="N372" s="191"/>
      <c r="O372" s="191"/>
      <c r="Q372" s="8"/>
      <c r="R372" s="8"/>
    </row>
    <row r="373" ht="15.75" customHeight="1">
      <c r="A373" s="11"/>
      <c r="B373" s="186"/>
      <c r="C373" s="187"/>
      <c r="D373" s="188"/>
      <c r="E373" s="189"/>
      <c r="F373" s="189"/>
      <c r="G373" s="188"/>
      <c r="H373" s="188"/>
      <c r="I373" s="186"/>
      <c r="J373" s="187"/>
      <c r="K373" s="188"/>
      <c r="L373" s="190"/>
      <c r="M373" s="190"/>
      <c r="N373" s="191"/>
      <c r="O373" s="191"/>
      <c r="Q373" s="8"/>
      <c r="R373" s="8"/>
    </row>
    <row r="374" ht="15.75" customHeight="1">
      <c r="A374" s="11"/>
      <c r="B374" s="186"/>
      <c r="C374" s="187"/>
      <c r="D374" s="188"/>
      <c r="E374" s="189"/>
      <c r="F374" s="189"/>
      <c r="G374" s="188"/>
      <c r="H374" s="188"/>
      <c r="I374" s="186"/>
      <c r="J374" s="187"/>
      <c r="K374" s="188"/>
      <c r="L374" s="190"/>
      <c r="M374" s="190"/>
      <c r="N374" s="191"/>
      <c r="O374" s="191"/>
      <c r="Q374" s="8"/>
      <c r="R374" s="8"/>
    </row>
    <row r="375" ht="15.75" customHeight="1">
      <c r="A375" s="11"/>
      <c r="B375" s="186"/>
      <c r="C375" s="187"/>
      <c r="D375" s="188"/>
      <c r="E375" s="189"/>
      <c r="F375" s="189"/>
      <c r="G375" s="188"/>
      <c r="H375" s="188"/>
      <c r="I375" s="186"/>
      <c r="J375" s="187"/>
      <c r="K375" s="188"/>
      <c r="L375" s="190"/>
      <c r="M375" s="190"/>
      <c r="N375" s="191"/>
      <c r="O375" s="191"/>
      <c r="Q375" s="8"/>
      <c r="R375" s="8"/>
    </row>
    <row r="376" ht="15.75" customHeight="1">
      <c r="A376" s="11"/>
      <c r="B376" s="186"/>
      <c r="C376" s="187"/>
      <c r="D376" s="188"/>
      <c r="E376" s="189"/>
      <c r="F376" s="189"/>
      <c r="G376" s="188"/>
      <c r="H376" s="188"/>
      <c r="I376" s="186"/>
      <c r="J376" s="187"/>
      <c r="K376" s="188"/>
      <c r="L376" s="190"/>
      <c r="M376" s="190"/>
      <c r="N376" s="191"/>
      <c r="O376" s="191"/>
      <c r="Q376" s="8"/>
      <c r="R376" s="8"/>
    </row>
    <row r="377" ht="15.75" customHeight="1">
      <c r="A377" s="11"/>
      <c r="B377" s="186"/>
      <c r="C377" s="187"/>
      <c r="D377" s="188"/>
      <c r="E377" s="189"/>
      <c r="F377" s="189"/>
      <c r="G377" s="188"/>
      <c r="H377" s="188"/>
      <c r="I377" s="186"/>
      <c r="J377" s="187"/>
      <c r="K377" s="188"/>
      <c r="L377" s="190"/>
      <c r="M377" s="190"/>
      <c r="N377" s="191"/>
      <c r="O377" s="191"/>
      <c r="Q377" s="8"/>
      <c r="R377" s="8"/>
    </row>
    <row r="378" ht="15.75" customHeight="1">
      <c r="A378" s="11"/>
      <c r="B378" s="186"/>
      <c r="C378" s="187"/>
      <c r="D378" s="188"/>
      <c r="E378" s="189"/>
      <c r="F378" s="189"/>
      <c r="G378" s="188"/>
      <c r="H378" s="188"/>
      <c r="I378" s="186"/>
      <c r="J378" s="187"/>
      <c r="K378" s="188"/>
      <c r="L378" s="190"/>
      <c r="M378" s="190"/>
      <c r="N378" s="191"/>
      <c r="O378" s="191"/>
      <c r="Q378" s="8"/>
      <c r="R378" s="8"/>
    </row>
    <row r="379" ht="15.75" customHeight="1">
      <c r="A379" s="11"/>
      <c r="B379" s="186"/>
      <c r="C379" s="187"/>
      <c r="D379" s="188"/>
      <c r="E379" s="189"/>
      <c r="F379" s="189"/>
      <c r="G379" s="188"/>
      <c r="H379" s="188"/>
      <c r="I379" s="186"/>
      <c r="J379" s="187"/>
      <c r="K379" s="188"/>
      <c r="L379" s="190"/>
      <c r="M379" s="190"/>
      <c r="N379" s="191"/>
      <c r="O379" s="191"/>
      <c r="Q379" s="8"/>
      <c r="R379" s="8"/>
    </row>
    <row r="380" ht="15.75" customHeight="1">
      <c r="A380" s="11"/>
      <c r="B380" s="186"/>
      <c r="C380" s="187"/>
      <c r="D380" s="188"/>
      <c r="E380" s="189"/>
      <c r="F380" s="189"/>
      <c r="G380" s="188"/>
      <c r="H380" s="188"/>
      <c r="I380" s="186"/>
      <c r="J380" s="187"/>
      <c r="K380" s="188"/>
      <c r="L380" s="190"/>
      <c r="M380" s="190"/>
      <c r="N380" s="191"/>
      <c r="O380" s="191"/>
      <c r="Q380" s="8"/>
      <c r="R380" s="8"/>
    </row>
    <row r="381" ht="15.75" customHeight="1">
      <c r="A381" s="11"/>
      <c r="B381" s="186"/>
      <c r="C381" s="187"/>
      <c r="D381" s="188"/>
      <c r="E381" s="189"/>
      <c r="F381" s="189"/>
      <c r="G381" s="188"/>
      <c r="H381" s="188"/>
      <c r="I381" s="186"/>
      <c r="J381" s="187"/>
      <c r="K381" s="188"/>
      <c r="L381" s="190"/>
      <c r="M381" s="190"/>
      <c r="N381" s="191"/>
      <c r="O381" s="191"/>
      <c r="Q381" s="8"/>
      <c r="R381" s="8"/>
    </row>
    <row r="382" ht="15.75" customHeight="1">
      <c r="A382" s="11"/>
      <c r="B382" s="186"/>
      <c r="C382" s="187"/>
      <c r="D382" s="188"/>
      <c r="E382" s="189"/>
      <c r="F382" s="189"/>
      <c r="G382" s="188"/>
      <c r="H382" s="188"/>
      <c r="I382" s="186"/>
      <c r="J382" s="187"/>
      <c r="K382" s="188"/>
      <c r="L382" s="190"/>
      <c r="M382" s="190"/>
      <c r="N382" s="191"/>
      <c r="O382" s="191"/>
      <c r="Q382" s="8"/>
      <c r="R382" s="8"/>
    </row>
    <row r="383" ht="15.75" customHeight="1">
      <c r="A383" s="11"/>
      <c r="B383" s="186"/>
      <c r="C383" s="187"/>
      <c r="D383" s="188"/>
      <c r="E383" s="189"/>
      <c r="F383" s="189"/>
      <c r="G383" s="188"/>
      <c r="H383" s="188"/>
      <c r="I383" s="186"/>
      <c r="J383" s="187"/>
      <c r="K383" s="188"/>
      <c r="L383" s="190"/>
      <c r="M383" s="190"/>
      <c r="N383" s="191"/>
      <c r="O383" s="191"/>
      <c r="Q383" s="8"/>
      <c r="R383" s="8"/>
    </row>
    <row r="384" ht="15.75" customHeight="1">
      <c r="A384" s="11"/>
      <c r="B384" s="186"/>
      <c r="C384" s="187"/>
      <c r="D384" s="188"/>
      <c r="E384" s="189"/>
      <c r="F384" s="189"/>
      <c r="G384" s="188"/>
      <c r="H384" s="188"/>
      <c r="I384" s="186"/>
      <c r="J384" s="187"/>
      <c r="K384" s="188"/>
      <c r="L384" s="190"/>
      <c r="M384" s="190"/>
      <c r="N384" s="191"/>
      <c r="O384" s="191"/>
      <c r="Q384" s="8"/>
      <c r="R384" s="8"/>
    </row>
    <row r="385" ht="15.75" customHeight="1">
      <c r="A385" s="11"/>
      <c r="B385" s="186"/>
      <c r="C385" s="187"/>
      <c r="D385" s="188"/>
      <c r="E385" s="189"/>
      <c r="F385" s="189"/>
      <c r="G385" s="188"/>
      <c r="H385" s="188"/>
      <c r="I385" s="186"/>
      <c r="J385" s="187"/>
      <c r="K385" s="188"/>
      <c r="L385" s="190"/>
      <c r="M385" s="190"/>
      <c r="N385" s="191"/>
      <c r="O385" s="191"/>
      <c r="Q385" s="8"/>
      <c r="R385" s="8"/>
    </row>
    <row r="386" ht="15.75" customHeight="1">
      <c r="A386" s="11"/>
      <c r="B386" s="186"/>
      <c r="C386" s="187"/>
      <c r="D386" s="188"/>
      <c r="E386" s="189"/>
      <c r="F386" s="189"/>
      <c r="G386" s="188"/>
      <c r="H386" s="188"/>
      <c r="I386" s="186"/>
      <c r="J386" s="187"/>
      <c r="K386" s="188"/>
      <c r="L386" s="190"/>
      <c r="M386" s="190"/>
      <c r="N386" s="191"/>
      <c r="O386" s="191"/>
      <c r="Q386" s="8"/>
      <c r="R386" s="8"/>
    </row>
    <row r="387" ht="15.75" customHeight="1">
      <c r="A387" s="11"/>
      <c r="B387" s="186"/>
      <c r="C387" s="187"/>
      <c r="D387" s="188"/>
      <c r="E387" s="189"/>
      <c r="F387" s="189"/>
      <c r="G387" s="188"/>
      <c r="H387" s="188"/>
      <c r="I387" s="186"/>
      <c r="J387" s="187"/>
      <c r="K387" s="188"/>
      <c r="L387" s="190"/>
      <c r="M387" s="190"/>
      <c r="N387" s="191"/>
      <c r="O387" s="191"/>
      <c r="Q387" s="8"/>
      <c r="R387" s="8"/>
    </row>
    <row r="388" ht="15.75" customHeight="1">
      <c r="A388" s="11"/>
      <c r="B388" s="186"/>
      <c r="C388" s="187"/>
      <c r="D388" s="188"/>
      <c r="E388" s="189"/>
      <c r="F388" s="189"/>
      <c r="G388" s="188"/>
      <c r="H388" s="188"/>
      <c r="I388" s="186"/>
      <c r="J388" s="187"/>
      <c r="K388" s="188"/>
      <c r="L388" s="190"/>
      <c r="M388" s="190"/>
      <c r="N388" s="191"/>
      <c r="O388" s="191"/>
      <c r="Q388" s="8"/>
      <c r="R388" s="8"/>
    </row>
    <row r="389" ht="15.75" customHeight="1">
      <c r="A389" s="11"/>
      <c r="B389" s="186"/>
      <c r="C389" s="187"/>
      <c r="D389" s="188"/>
      <c r="E389" s="189"/>
      <c r="F389" s="189"/>
      <c r="G389" s="188"/>
      <c r="H389" s="188"/>
      <c r="I389" s="186"/>
      <c r="J389" s="187"/>
      <c r="K389" s="188"/>
      <c r="L389" s="190"/>
      <c r="M389" s="190"/>
      <c r="N389" s="191"/>
      <c r="O389" s="191"/>
      <c r="Q389" s="8"/>
      <c r="R389" s="8"/>
    </row>
    <row r="390" ht="15.75" customHeight="1">
      <c r="A390" s="11"/>
      <c r="B390" s="186"/>
      <c r="C390" s="187"/>
      <c r="D390" s="188"/>
      <c r="E390" s="189"/>
      <c r="F390" s="189"/>
      <c r="G390" s="188"/>
      <c r="H390" s="188"/>
      <c r="I390" s="186"/>
      <c r="J390" s="187"/>
      <c r="K390" s="188"/>
      <c r="L390" s="190"/>
      <c r="M390" s="190"/>
      <c r="N390" s="191"/>
      <c r="O390" s="191"/>
      <c r="Q390" s="8"/>
      <c r="R390" s="8"/>
    </row>
    <row r="391" ht="15.75" customHeight="1">
      <c r="A391" s="11"/>
      <c r="B391" s="186"/>
      <c r="C391" s="187"/>
      <c r="D391" s="188"/>
      <c r="E391" s="189"/>
      <c r="F391" s="189"/>
      <c r="G391" s="188"/>
      <c r="H391" s="188"/>
      <c r="I391" s="186"/>
      <c r="J391" s="187"/>
      <c r="K391" s="188"/>
      <c r="L391" s="190"/>
      <c r="M391" s="190"/>
      <c r="N391" s="191"/>
      <c r="O391" s="191"/>
      <c r="Q391" s="8"/>
      <c r="R391" s="8"/>
    </row>
    <row r="392" ht="15.75" customHeight="1">
      <c r="A392" s="11"/>
      <c r="B392" s="186"/>
      <c r="C392" s="187"/>
      <c r="D392" s="188"/>
      <c r="E392" s="189"/>
      <c r="F392" s="189"/>
      <c r="G392" s="188"/>
      <c r="H392" s="188"/>
      <c r="I392" s="186"/>
      <c r="J392" s="187"/>
      <c r="K392" s="188"/>
      <c r="L392" s="190"/>
      <c r="M392" s="190"/>
      <c r="N392" s="191"/>
      <c r="O392" s="191"/>
      <c r="Q392" s="8"/>
      <c r="R392" s="8"/>
    </row>
    <row r="393" ht="15.75" customHeight="1">
      <c r="A393" s="11"/>
      <c r="B393" s="186"/>
      <c r="C393" s="187"/>
      <c r="D393" s="188"/>
      <c r="E393" s="189"/>
      <c r="F393" s="189"/>
      <c r="G393" s="188"/>
      <c r="H393" s="188"/>
      <c r="I393" s="186"/>
      <c r="J393" s="187"/>
      <c r="K393" s="188"/>
      <c r="L393" s="190"/>
      <c r="M393" s="190"/>
      <c r="N393" s="191"/>
      <c r="O393" s="191"/>
      <c r="Q393" s="8"/>
      <c r="R393" s="8"/>
    </row>
    <row r="394" ht="15.75" customHeight="1">
      <c r="A394" s="11"/>
      <c r="B394" s="186"/>
      <c r="C394" s="187"/>
      <c r="D394" s="188"/>
      <c r="E394" s="189"/>
      <c r="F394" s="189"/>
      <c r="G394" s="188"/>
      <c r="H394" s="188"/>
      <c r="I394" s="186"/>
      <c r="J394" s="187"/>
      <c r="K394" s="188"/>
      <c r="L394" s="190"/>
      <c r="M394" s="190"/>
      <c r="N394" s="191"/>
      <c r="O394" s="191"/>
      <c r="Q394" s="8"/>
      <c r="R394" s="8"/>
    </row>
    <row r="395" ht="15.75" customHeight="1">
      <c r="A395" s="11"/>
      <c r="B395" s="186"/>
      <c r="C395" s="187"/>
      <c r="D395" s="188"/>
      <c r="E395" s="189"/>
      <c r="F395" s="189"/>
      <c r="G395" s="188"/>
      <c r="H395" s="188"/>
      <c r="I395" s="186"/>
      <c r="J395" s="187"/>
      <c r="K395" s="188"/>
      <c r="L395" s="190"/>
      <c r="M395" s="190"/>
      <c r="N395" s="191"/>
      <c r="O395" s="191"/>
      <c r="Q395" s="8"/>
      <c r="R395" s="8"/>
    </row>
    <row r="396" ht="15.75" customHeight="1">
      <c r="A396" s="11"/>
      <c r="B396" s="186"/>
      <c r="C396" s="187"/>
      <c r="D396" s="188"/>
      <c r="E396" s="189"/>
      <c r="F396" s="189"/>
      <c r="G396" s="188"/>
      <c r="H396" s="188"/>
      <c r="I396" s="186"/>
      <c r="J396" s="187"/>
      <c r="K396" s="188"/>
      <c r="L396" s="190"/>
      <c r="M396" s="190"/>
      <c r="N396" s="191"/>
      <c r="O396" s="191"/>
      <c r="Q396" s="8"/>
      <c r="R396" s="8"/>
    </row>
    <row r="397" ht="15.75" customHeight="1">
      <c r="A397" s="11"/>
      <c r="B397" s="186"/>
      <c r="C397" s="187"/>
      <c r="D397" s="188"/>
      <c r="E397" s="189"/>
      <c r="F397" s="189"/>
      <c r="G397" s="188"/>
      <c r="H397" s="188"/>
      <c r="I397" s="186"/>
      <c r="J397" s="187"/>
      <c r="K397" s="188"/>
      <c r="L397" s="190"/>
      <c r="M397" s="190"/>
      <c r="N397" s="191"/>
      <c r="O397" s="191"/>
      <c r="Q397" s="8"/>
      <c r="R397" s="8"/>
    </row>
    <row r="398" ht="15.75" customHeight="1">
      <c r="A398" s="11"/>
      <c r="B398" s="186"/>
      <c r="C398" s="187"/>
      <c r="D398" s="188"/>
      <c r="E398" s="189"/>
      <c r="F398" s="189"/>
      <c r="G398" s="188"/>
      <c r="H398" s="188"/>
      <c r="I398" s="186"/>
      <c r="J398" s="187"/>
      <c r="K398" s="188"/>
      <c r="L398" s="190"/>
      <c r="M398" s="190"/>
      <c r="N398" s="191"/>
      <c r="O398" s="191"/>
      <c r="Q398" s="8"/>
      <c r="R398" s="8"/>
    </row>
    <row r="399" ht="15.75" customHeight="1">
      <c r="A399" s="11"/>
      <c r="B399" s="186"/>
      <c r="C399" s="187"/>
      <c r="D399" s="188"/>
      <c r="E399" s="189"/>
      <c r="F399" s="189"/>
      <c r="G399" s="188"/>
      <c r="H399" s="188"/>
      <c r="I399" s="186"/>
      <c r="J399" s="187"/>
      <c r="K399" s="188"/>
      <c r="L399" s="190"/>
      <c r="M399" s="190"/>
      <c r="N399" s="191"/>
      <c r="O399" s="191"/>
      <c r="Q399" s="8"/>
      <c r="R399" s="8"/>
    </row>
    <row r="400" ht="15.75" customHeight="1">
      <c r="A400" s="11"/>
      <c r="B400" s="186"/>
      <c r="C400" s="187"/>
      <c r="D400" s="188"/>
      <c r="E400" s="189"/>
      <c r="F400" s="189"/>
      <c r="G400" s="188"/>
      <c r="H400" s="188"/>
      <c r="I400" s="186"/>
      <c r="J400" s="187"/>
      <c r="K400" s="188"/>
      <c r="L400" s="190"/>
      <c r="M400" s="190"/>
      <c r="N400" s="191"/>
      <c r="O400" s="191"/>
      <c r="Q400" s="8"/>
      <c r="R400" s="8"/>
    </row>
    <row r="401" ht="15.75" customHeight="1">
      <c r="A401" s="11"/>
      <c r="B401" s="186"/>
      <c r="C401" s="187"/>
      <c r="D401" s="188"/>
      <c r="E401" s="189"/>
      <c r="F401" s="189"/>
      <c r="G401" s="188"/>
      <c r="H401" s="188"/>
      <c r="I401" s="186"/>
      <c r="J401" s="187"/>
      <c r="K401" s="188"/>
      <c r="L401" s="190"/>
      <c r="M401" s="190"/>
      <c r="N401" s="191"/>
      <c r="O401" s="191"/>
      <c r="Q401" s="8"/>
      <c r="R401" s="8"/>
    </row>
    <row r="402" ht="15.75" customHeight="1">
      <c r="A402" s="11"/>
      <c r="B402" s="186"/>
      <c r="C402" s="187"/>
      <c r="D402" s="188"/>
      <c r="E402" s="189"/>
      <c r="F402" s="189"/>
      <c r="G402" s="188"/>
      <c r="H402" s="188"/>
      <c r="I402" s="186"/>
      <c r="J402" s="187"/>
      <c r="K402" s="188"/>
      <c r="L402" s="190"/>
      <c r="M402" s="190"/>
      <c r="N402" s="191"/>
      <c r="O402" s="191"/>
      <c r="Q402" s="8"/>
      <c r="R402" s="8"/>
    </row>
    <row r="403" ht="15.75" customHeight="1">
      <c r="A403" s="11"/>
      <c r="B403" s="186"/>
      <c r="C403" s="187"/>
      <c r="D403" s="188"/>
      <c r="E403" s="189"/>
      <c r="F403" s="189"/>
      <c r="G403" s="188"/>
      <c r="H403" s="188"/>
      <c r="I403" s="186"/>
      <c r="J403" s="187"/>
      <c r="K403" s="188"/>
      <c r="L403" s="190"/>
      <c r="M403" s="190"/>
      <c r="N403" s="191"/>
      <c r="O403" s="191"/>
      <c r="Q403" s="8"/>
      <c r="R403" s="8"/>
    </row>
    <row r="404" ht="15.75" customHeight="1">
      <c r="A404" s="11"/>
      <c r="B404" s="186"/>
      <c r="C404" s="187"/>
      <c r="D404" s="188"/>
      <c r="E404" s="189"/>
      <c r="F404" s="189"/>
      <c r="G404" s="188"/>
      <c r="H404" s="188"/>
      <c r="I404" s="186"/>
      <c r="J404" s="187"/>
      <c r="K404" s="188"/>
      <c r="L404" s="190"/>
      <c r="M404" s="190"/>
      <c r="N404" s="191"/>
      <c r="O404" s="191"/>
      <c r="Q404" s="8"/>
      <c r="R404" s="8"/>
    </row>
    <row r="405" ht="15.75" customHeight="1">
      <c r="A405" s="11"/>
      <c r="B405" s="186"/>
      <c r="C405" s="187"/>
      <c r="D405" s="188"/>
      <c r="E405" s="189"/>
      <c r="F405" s="189"/>
      <c r="G405" s="188"/>
      <c r="H405" s="188"/>
      <c r="I405" s="186"/>
      <c r="J405" s="187"/>
      <c r="K405" s="188"/>
      <c r="L405" s="190"/>
      <c r="M405" s="190"/>
      <c r="N405" s="191"/>
      <c r="O405" s="191"/>
      <c r="Q405" s="8"/>
      <c r="R405" s="8"/>
    </row>
    <row r="406" ht="15.75" customHeight="1">
      <c r="A406" s="11"/>
      <c r="B406" s="186"/>
      <c r="C406" s="187"/>
      <c r="D406" s="188"/>
      <c r="E406" s="189"/>
      <c r="F406" s="189"/>
      <c r="G406" s="188"/>
      <c r="H406" s="188"/>
      <c r="I406" s="186"/>
      <c r="J406" s="187"/>
      <c r="K406" s="188"/>
      <c r="L406" s="190"/>
      <c r="M406" s="190"/>
      <c r="N406" s="191"/>
      <c r="O406" s="191"/>
      <c r="Q406" s="8"/>
      <c r="R406" s="8"/>
    </row>
    <row r="407" ht="15.75" customHeight="1">
      <c r="A407" s="11"/>
      <c r="B407" s="186"/>
      <c r="C407" s="187"/>
      <c r="D407" s="188"/>
      <c r="E407" s="189"/>
      <c r="F407" s="189"/>
      <c r="G407" s="188"/>
      <c r="H407" s="188"/>
      <c r="I407" s="186"/>
      <c r="J407" s="187"/>
      <c r="K407" s="188"/>
      <c r="L407" s="190"/>
      <c r="M407" s="190"/>
      <c r="N407" s="191"/>
      <c r="O407" s="191"/>
      <c r="Q407" s="8"/>
      <c r="R407" s="8"/>
    </row>
    <row r="408" ht="15.75" customHeight="1">
      <c r="A408" s="11"/>
      <c r="B408" s="186"/>
      <c r="C408" s="187"/>
      <c r="D408" s="188"/>
      <c r="E408" s="189"/>
      <c r="F408" s="189"/>
      <c r="G408" s="188"/>
      <c r="H408" s="188"/>
      <c r="I408" s="186"/>
      <c r="J408" s="187"/>
      <c r="K408" s="188"/>
      <c r="L408" s="190"/>
      <c r="M408" s="190"/>
      <c r="N408" s="191"/>
      <c r="O408" s="191"/>
      <c r="Q408" s="8"/>
      <c r="R408" s="8"/>
    </row>
    <row r="409" ht="15.75" customHeight="1">
      <c r="A409" s="11"/>
      <c r="B409" s="186"/>
      <c r="C409" s="187"/>
      <c r="D409" s="188"/>
      <c r="E409" s="189"/>
      <c r="F409" s="189"/>
      <c r="G409" s="188"/>
      <c r="H409" s="188"/>
      <c r="I409" s="186"/>
      <c r="J409" s="187"/>
      <c r="K409" s="188"/>
      <c r="L409" s="190"/>
      <c r="M409" s="190"/>
      <c r="N409" s="191"/>
      <c r="O409" s="191"/>
      <c r="Q409" s="8"/>
      <c r="R409" s="8"/>
    </row>
    <row r="410" ht="15.75" customHeight="1">
      <c r="A410" s="11"/>
      <c r="B410" s="186"/>
      <c r="C410" s="187"/>
      <c r="D410" s="188"/>
      <c r="E410" s="189"/>
      <c r="F410" s="189"/>
      <c r="G410" s="188"/>
      <c r="H410" s="188"/>
      <c r="I410" s="186"/>
      <c r="J410" s="187"/>
      <c r="K410" s="188"/>
      <c r="L410" s="190"/>
      <c r="M410" s="190"/>
      <c r="N410" s="191"/>
      <c r="O410" s="191"/>
      <c r="Q410" s="8"/>
      <c r="R410" s="8"/>
    </row>
    <row r="411" ht="15.75" customHeight="1">
      <c r="A411" s="11"/>
      <c r="B411" s="186"/>
      <c r="C411" s="187"/>
      <c r="D411" s="188"/>
      <c r="E411" s="189"/>
      <c r="F411" s="189"/>
      <c r="G411" s="188"/>
      <c r="H411" s="188"/>
      <c r="I411" s="186"/>
      <c r="J411" s="187"/>
      <c r="K411" s="188"/>
      <c r="L411" s="190"/>
      <c r="M411" s="190"/>
      <c r="N411" s="191"/>
      <c r="O411" s="191"/>
      <c r="Q411" s="8"/>
      <c r="R411" s="8"/>
    </row>
    <row r="412" ht="15.75" customHeight="1">
      <c r="A412" s="11"/>
      <c r="B412" s="186"/>
      <c r="C412" s="187"/>
      <c r="D412" s="188"/>
      <c r="E412" s="189"/>
      <c r="F412" s="189"/>
      <c r="G412" s="188"/>
      <c r="H412" s="188"/>
      <c r="I412" s="186"/>
      <c r="J412" s="187"/>
      <c r="K412" s="188"/>
      <c r="L412" s="190"/>
      <c r="M412" s="190"/>
      <c r="N412" s="191"/>
      <c r="O412" s="191"/>
      <c r="Q412" s="8"/>
      <c r="R412" s="8"/>
    </row>
    <row r="413" ht="15.75" customHeight="1">
      <c r="A413" s="11"/>
      <c r="B413" s="186"/>
      <c r="C413" s="187"/>
      <c r="D413" s="188"/>
      <c r="E413" s="189"/>
      <c r="F413" s="189"/>
      <c r="G413" s="188"/>
      <c r="H413" s="188"/>
      <c r="I413" s="186"/>
      <c r="J413" s="187"/>
      <c r="K413" s="188"/>
      <c r="L413" s="190"/>
      <c r="M413" s="190"/>
      <c r="N413" s="191"/>
      <c r="O413" s="191"/>
      <c r="Q413" s="8"/>
      <c r="R413" s="8"/>
    </row>
    <row r="414" ht="15.75" customHeight="1">
      <c r="A414" s="11"/>
      <c r="B414" s="186"/>
      <c r="C414" s="187"/>
      <c r="D414" s="188"/>
      <c r="E414" s="189"/>
      <c r="F414" s="189"/>
      <c r="G414" s="188"/>
      <c r="H414" s="188"/>
      <c r="I414" s="186"/>
      <c r="J414" s="187"/>
      <c r="K414" s="188"/>
      <c r="L414" s="190"/>
      <c r="M414" s="190"/>
      <c r="N414" s="191"/>
      <c r="O414" s="191"/>
      <c r="Q414" s="8"/>
      <c r="R414" s="8"/>
    </row>
    <row r="415" ht="15.75" customHeight="1">
      <c r="A415" s="11"/>
      <c r="B415" s="186"/>
      <c r="C415" s="187"/>
      <c r="D415" s="188"/>
      <c r="E415" s="189"/>
      <c r="F415" s="189"/>
      <c r="G415" s="188"/>
      <c r="H415" s="188"/>
      <c r="I415" s="186"/>
      <c r="J415" s="187"/>
      <c r="K415" s="188"/>
      <c r="L415" s="190"/>
      <c r="M415" s="190"/>
      <c r="N415" s="191"/>
      <c r="O415" s="191"/>
      <c r="Q415" s="8"/>
      <c r="R415" s="8"/>
    </row>
    <row r="416" ht="15.75" customHeight="1">
      <c r="A416" s="11"/>
      <c r="B416" s="186"/>
      <c r="C416" s="187"/>
      <c r="D416" s="188"/>
      <c r="E416" s="189"/>
      <c r="F416" s="189"/>
      <c r="G416" s="188"/>
      <c r="H416" s="188"/>
      <c r="I416" s="186"/>
      <c r="J416" s="187"/>
      <c r="K416" s="188"/>
      <c r="L416" s="190"/>
      <c r="M416" s="190"/>
      <c r="N416" s="191"/>
      <c r="O416" s="191"/>
      <c r="Q416" s="8"/>
      <c r="R416" s="8"/>
    </row>
    <row r="417" ht="15.75" customHeight="1">
      <c r="A417" s="11"/>
      <c r="B417" s="186"/>
      <c r="C417" s="187"/>
      <c r="D417" s="188"/>
      <c r="E417" s="189"/>
      <c r="F417" s="189"/>
      <c r="G417" s="188"/>
      <c r="H417" s="188"/>
      <c r="I417" s="186"/>
      <c r="J417" s="187"/>
      <c r="K417" s="188"/>
      <c r="L417" s="190"/>
      <c r="M417" s="190"/>
      <c r="N417" s="191"/>
      <c r="O417" s="191"/>
      <c r="Q417" s="8"/>
      <c r="R417" s="8"/>
    </row>
    <row r="418" ht="15.75" customHeight="1">
      <c r="A418" s="11"/>
      <c r="B418" s="186"/>
      <c r="C418" s="187"/>
      <c r="D418" s="188"/>
      <c r="E418" s="189"/>
      <c r="F418" s="189"/>
      <c r="G418" s="188"/>
      <c r="H418" s="188"/>
      <c r="I418" s="186"/>
      <c r="J418" s="187"/>
      <c r="K418" s="188"/>
      <c r="L418" s="190"/>
      <c r="M418" s="190"/>
      <c r="N418" s="191"/>
      <c r="O418" s="191"/>
      <c r="Q418" s="8"/>
      <c r="R418" s="8"/>
    </row>
    <row r="419" ht="15.75" customHeight="1">
      <c r="A419" s="11"/>
      <c r="B419" s="186"/>
      <c r="C419" s="187"/>
      <c r="D419" s="188"/>
      <c r="E419" s="189"/>
      <c r="F419" s="189"/>
      <c r="G419" s="188"/>
      <c r="H419" s="188"/>
      <c r="I419" s="186"/>
      <c r="J419" s="187"/>
      <c r="K419" s="188"/>
      <c r="L419" s="190"/>
      <c r="M419" s="190"/>
      <c r="N419" s="191"/>
      <c r="O419" s="191"/>
      <c r="Q419" s="8"/>
      <c r="R419" s="8"/>
    </row>
    <row r="420" ht="15.75" customHeight="1">
      <c r="A420" s="11"/>
      <c r="B420" s="186"/>
      <c r="C420" s="187"/>
      <c r="D420" s="188"/>
      <c r="E420" s="189"/>
      <c r="F420" s="189"/>
      <c r="G420" s="188"/>
      <c r="H420" s="188"/>
      <c r="I420" s="186"/>
      <c r="J420" s="187"/>
      <c r="K420" s="188"/>
      <c r="L420" s="190"/>
      <c r="M420" s="190"/>
      <c r="N420" s="191"/>
      <c r="O420" s="191"/>
      <c r="Q420" s="8"/>
      <c r="R420" s="8"/>
    </row>
    <row r="421" ht="15.75" customHeight="1">
      <c r="A421" s="11"/>
      <c r="B421" s="186"/>
      <c r="C421" s="187"/>
      <c r="D421" s="188"/>
      <c r="E421" s="189"/>
      <c r="F421" s="189"/>
      <c r="G421" s="188"/>
      <c r="H421" s="188"/>
      <c r="I421" s="186"/>
      <c r="J421" s="187"/>
      <c r="K421" s="188"/>
      <c r="L421" s="190"/>
      <c r="M421" s="190"/>
      <c r="N421" s="191"/>
      <c r="O421" s="191"/>
      <c r="Q421" s="8"/>
      <c r="R421" s="8"/>
    </row>
    <row r="422" ht="15.75" customHeight="1">
      <c r="A422" s="11"/>
      <c r="B422" s="186"/>
      <c r="C422" s="187"/>
      <c r="D422" s="188"/>
      <c r="E422" s="189"/>
      <c r="F422" s="189"/>
      <c r="G422" s="188"/>
      <c r="H422" s="188"/>
      <c r="I422" s="186"/>
      <c r="J422" s="187"/>
      <c r="K422" s="188"/>
      <c r="L422" s="190"/>
      <c r="M422" s="190"/>
      <c r="N422" s="191"/>
      <c r="O422" s="191"/>
      <c r="Q422" s="8"/>
      <c r="R422" s="8"/>
    </row>
    <row r="423" ht="15.75" customHeight="1">
      <c r="A423" s="11"/>
      <c r="B423" s="186"/>
      <c r="C423" s="187"/>
      <c r="D423" s="188"/>
      <c r="E423" s="189"/>
      <c r="F423" s="189"/>
      <c r="G423" s="188"/>
      <c r="H423" s="188"/>
      <c r="I423" s="186"/>
      <c r="J423" s="187"/>
      <c r="K423" s="188"/>
      <c r="L423" s="190"/>
      <c r="M423" s="190"/>
      <c r="N423" s="191"/>
      <c r="O423" s="191"/>
      <c r="Q423" s="8"/>
      <c r="R423" s="8"/>
    </row>
    <row r="424" ht="15.75" customHeight="1">
      <c r="A424" s="11"/>
      <c r="B424" s="186"/>
      <c r="C424" s="187"/>
      <c r="D424" s="188"/>
      <c r="E424" s="189"/>
      <c r="F424" s="189"/>
      <c r="G424" s="188"/>
      <c r="H424" s="188"/>
      <c r="I424" s="186"/>
      <c r="J424" s="187"/>
      <c r="K424" s="188"/>
      <c r="L424" s="190"/>
      <c r="M424" s="190"/>
      <c r="N424" s="191"/>
      <c r="O424" s="191"/>
      <c r="Q424" s="8"/>
      <c r="R424" s="8"/>
    </row>
    <row r="425" ht="15.75" customHeight="1">
      <c r="A425" s="11"/>
      <c r="B425" s="186"/>
      <c r="C425" s="187"/>
      <c r="D425" s="188"/>
      <c r="E425" s="189"/>
      <c r="F425" s="189"/>
      <c r="G425" s="188"/>
      <c r="H425" s="188"/>
      <c r="I425" s="186"/>
      <c r="J425" s="187"/>
      <c r="K425" s="188"/>
      <c r="L425" s="190"/>
      <c r="M425" s="190"/>
      <c r="N425" s="191"/>
      <c r="O425" s="191"/>
      <c r="Q425" s="8"/>
      <c r="R425" s="8"/>
    </row>
    <row r="426" ht="15.75" customHeight="1">
      <c r="A426" s="11"/>
      <c r="B426" s="186"/>
      <c r="C426" s="187"/>
      <c r="D426" s="188"/>
      <c r="E426" s="189"/>
      <c r="F426" s="189"/>
      <c r="G426" s="188"/>
      <c r="H426" s="188"/>
      <c r="I426" s="186"/>
      <c r="J426" s="187"/>
      <c r="K426" s="188"/>
      <c r="L426" s="190"/>
      <c r="M426" s="190"/>
      <c r="N426" s="191"/>
      <c r="O426" s="191"/>
      <c r="Q426" s="8"/>
      <c r="R426" s="8"/>
    </row>
    <row r="427" ht="15.75" customHeight="1">
      <c r="A427" s="11"/>
      <c r="B427" s="186"/>
      <c r="C427" s="187"/>
      <c r="D427" s="188"/>
      <c r="E427" s="189"/>
      <c r="F427" s="189"/>
      <c r="G427" s="188"/>
      <c r="H427" s="188"/>
      <c r="I427" s="186"/>
      <c r="J427" s="187"/>
      <c r="K427" s="188"/>
      <c r="L427" s="190"/>
      <c r="M427" s="190"/>
      <c r="N427" s="191"/>
      <c r="O427" s="191"/>
      <c r="Q427" s="8"/>
      <c r="R427" s="8"/>
    </row>
    <row r="428" ht="15.75" customHeight="1">
      <c r="A428" s="11"/>
      <c r="B428" s="186"/>
      <c r="C428" s="187"/>
      <c r="D428" s="188"/>
      <c r="E428" s="189"/>
      <c r="F428" s="189"/>
      <c r="G428" s="188"/>
      <c r="H428" s="188"/>
      <c r="I428" s="186"/>
      <c r="J428" s="187"/>
      <c r="K428" s="188"/>
      <c r="L428" s="190"/>
      <c r="M428" s="190"/>
      <c r="N428" s="191"/>
      <c r="O428" s="191"/>
      <c r="Q428" s="8"/>
      <c r="R428" s="8"/>
    </row>
    <row r="429" ht="15.75" customHeight="1">
      <c r="A429" s="11"/>
      <c r="B429" s="186"/>
      <c r="C429" s="187"/>
      <c r="D429" s="188"/>
      <c r="E429" s="189"/>
      <c r="F429" s="189"/>
      <c r="G429" s="188"/>
      <c r="H429" s="188"/>
      <c r="I429" s="186"/>
      <c r="J429" s="187"/>
      <c r="K429" s="188"/>
      <c r="L429" s="190"/>
      <c r="M429" s="190"/>
      <c r="N429" s="191"/>
      <c r="O429" s="191"/>
      <c r="Q429" s="8"/>
      <c r="R429" s="8"/>
    </row>
    <row r="430" ht="15.75" customHeight="1">
      <c r="A430" s="11"/>
      <c r="B430" s="186"/>
      <c r="C430" s="187"/>
      <c r="D430" s="188"/>
      <c r="E430" s="189"/>
      <c r="F430" s="189"/>
      <c r="G430" s="188"/>
      <c r="H430" s="188"/>
      <c r="I430" s="186"/>
      <c r="J430" s="187"/>
      <c r="K430" s="188"/>
      <c r="L430" s="190"/>
      <c r="M430" s="190"/>
      <c r="N430" s="191"/>
      <c r="O430" s="191"/>
      <c r="Q430" s="8"/>
      <c r="R430" s="8"/>
    </row>
    <row r="431" ht="15.75" customHeight="1">
      <c r="A431" s="11"/>
      <c r="B431" s="186"/>
      <c r="C431" s="187"/>
      <c r="D431" s="188"/>
      <c r="E431" s="189"/>
      <c r="F431" s="189"/>
      <c r="G431" s="188"/>
      <c r="H431" s="188"/>
      <c r="I431" s="186"/>
      <c r="J431" s="187"/>
      <c r="K431" s="188"/>
      <c r="L431" s="190"/>
      <c r="M431" s="190"/>
      <c r="N431" s="191"/>
      <c r="O431" s="191"/>
      <c r="Q431" s="8"/>
      <c r="R431" s="8"/>
    </row>
    <row r="432" ht="15.75" customHeight="1">
      <c r="A432" s="11"/>
      <c r="B432" s="186"/>
      <c r="C432" s="187"/>
      <c r="D432" s="188"/>
      <c r="E432" s="189"/>
      <c r="F432" s="189"/>
      <c r="G432" s="188"/>
      <c r="H432" s="188"/>
      <c r="I432" s="186"/>
      <c r="J432" s="187"/>
      <c r="K432" s="188"/>
      <c r="L432" s="190"/>
      <c r="M432" s="190"/>
      <c r="N432" s="191"/>
      <c r="O432" s="191"/>
      <c r="Q432" s="8"/>
      <c r="R432" s="8"/>
    </row>
    <row r="433" ht="15.75" customHeight="1">
      <c r="A433" s="11"/>
      <c r="B433" s="186"/>
      <c r="C433" s="187"/>
      <c r="D433" s="188"/>
      <c r="E433" s="189"/>
      <c r="F433" s="189"/>
      <c r="G433" s="188"/>
      <c r="H433" s="188"/>
      <c r="I433" s="186"/>
      <c r="J433" s="187"/>
      <c r="K433" s="188"/>
      <c r="L433" s="190"/>
      <c r="M433" s="190"/>
      <c r="N433" s="191"/>
      <c r="O433" s="191"/>
      <c r="Q433" s="8"/>
      <c r="R433" s="8"/>
    </row>
    <row r="434" ht="15.75" customHeight="1">
      <c r="A434" s="11"/>
      <c r="B434" s="186"/>
      <c r="C434" s="187"/>
      <c r="D434" s="188"/>
      <c r="E434" s="189"/>
      <c r="F434" s="189"/>
      <c r="G434" s="188"/>
      <c r="H434" s="188"/>
      <c r="I434" s="186"/>
      <c r="J434" s="187"/>
      <c r="K434" s="188"/>
      <c r="L434" s="190"/>
      <c r="M434" s="190"/>
      <c r="N434" s="191"/>
      <c r="O434" s="191"/>
      <c r="Q434" s="8"/>
      <c r="R434" s="8"/>
    </row>
    <row r="435" ht="15.75" customHeight="1">
      <c r="A435" s="11"/>
      <c r="B435" s="186"/>
      <c r="C435" s="187"/>
      <c r="D435" s="188"/>
      <c r="E435" s="189"/>
      <c r="F435" s="189"/>
      <c r="G435" s="188"/>
      <c r="H435" s="188"/>
      <c r="I435" s="186"/>
      <c r="J435" s="187"/>
      <c r="K435" s="188"/>
      <c r="L435" s="190"/>
      <c r="M435" s="190"/>
      <c r="N435" s="191"/>
      <c r="O435" s="191"/>
      <c r="Q435" s="8"/>
      <c r="R435" s="8"/>
    </row>
    <row r="436" ht="15.75" customHeight="1">
      <c r="A436" s="11"/>
      <c r="B436" s="186"/>
      <c r="C436" s="187"/>
      <c r="D436" s="188"/>
      <c r="E436" s="189"/>
      <c r="F436" s="189"/>
      <c r="G436" s="188"/>
      <c r="H436" s="188"/>
      <c r="I436" s="186"/>
      <c r="J436" s="187"/>
      <c r="K436" s="188"/>
      <c r="L436" s="190"/>
      <c r="M436" s="190"/>
      <c r="N436" s="191"/>
      <c r="O436" s="191"/>
      <c r="Q436" s="8"/>
      <c r="R436" s="8"/>
    </row>
    <row r="437" ht="15.75" customHeight="1">
      <c r="A437" s="11"/>
      <c r="B437" s="186"/>
      <c r="C437" s="187"/>
      <c r="D437" s="188"/>
      <c r="E437" s="189"/>
      <c r="F437" s="189"/>
      <c r="G437" s="188"/>
      <c r="H437" s="188"/>
      <c r="I437" s="186"/>
      <c r="J437" s="187"/>
      <c r="K437" s="188"/>
      <c r="L437" s="190"/>
      <c r="M437" s="190"/>
      <c r="N437" s="191"/>
      <c r="O437" s="191"/>
      <c r="Q437" s="8"/>
      <c r="R437" s="8"/>
    </row>
    <row r="438" ht="15.75" customHeight="1">
      <c r="A438" s="11"/>
      <c r="B438" s="186"/>
      <c r="C438" s="187"/>
      <c r="D438" s="188"/>
      <c r="E438" s="189"/>
      <c r="F438" s="189"/>
      <c r="G438" s="188"/>
      <c r="H438" s="188"/>
      <c r="I438" s="186"/>
      <c r="J438" s="187"/>
      <c r="K438" s="188"/>
      <c r="L438" s="190"/>
      <c r="M438" s="190"/>
      <c r="N438" s="191"/>
      <c r="O438" s="191"/>
      <c r="Q438" s="8"/>
      <c r="R438" s="8"/>
    </row>
    <row r="439" ht="15.75" customHeight="1">
      <c r="A439" s="11"/>
      <c r="B439" s="186"/>
      <c r="C439" s="187"/>
      <c r="D439" s="188"/>
      <c r="E439" s="189"/>
      <c r="F439" s="189"/>
      <c r="G439" s="188"/>
      <c r="H439" s="188"/>
      <c r="I439" s="186"/>
      <c r="J439" s="187"/>
      <c r="K439" s="188"/>
      <c r="L439" s="190"/>
      <c r="M439" s="190"/>
      <c r="N439" s="191"/>
      <c r="O439" s="191"/>
      <c r="Q439" s="8"/>
      <c r="R439" s="8"/>
    </row>
    <row r="440" ht="15.75" customHeight="1">
      <c r="A440" s="11"/>
      <c r="B440" s="186"/>
      <c r="C440" s="187"/>
      <c r="D440" s="188"/>
      <c r="E440" s="189"/>
      <c r="F440" s="189"/>
      <c r="G440" s="188"/>
      <c r="H440" s="188"/>
      <c r="I440" s="186"/>
      <c r="J440" s="187"/>
      <c r="K440" s="188"/>
      <c r="L440" s="190"/>
      <c r="M440" s="190"/>
      <c r="N440" s="191"/>
      <c r="O440" s="191"/>
      <c r="Q440" s="8"/>
      <c r="R440" s="8"/>
    </row>
    <row r="441" ht="15.75" customHeight="1">
      <c r="A441" s="11"/>
      <c r="B441" s="186"/>
      <c r="C441" s="187"/>
      <c r="D441" s="188"/>
      <c r="E441" s="189"/>
      <c r="F441" s="189"/>
      <c r="G441" s="188"/>
      <c r="H441" s="188"/>
      <c r="I441" s="186"/>
      <c r="J441" s="187"/>
      <c r="K441" s="188"/>
      <c r="L441" s="190"/>
      <c r="M441" s="190"/>
      <c r="N441" s="191"/>
      <c r="O441" s="191"/>
      <c r="Q441" s="8"/>
      <c r="R441" s="8"/>
    </row>
    <row r="442" ht="15.75" customHeight="1">
      <c r="A442" s="11"/>
      <c r="B442" s="186"/>
      <c r="C442" s="187"/>
      <c r="D442" s="188"/>
      <c r="E442" s="189"/>
      <c r="F442" s="189"/>
      <c r="G442" s="188"/>
      <c r="H442" s="188"/>
      <c r="I442" s="186"/>
      <c r="J442" s="187"/>
      <c r="K442" s="188"/>
      <c r="L442" s="190"/>
      <c r="M442" s="190"/>
      <c r="N442" s="191"/>
      <c r="O442" s="191"/>
      <c r="Q442" s="8"/>
      <c r="R442" s="8"/>
    </row>
    <row r="443" ht="15.75" customHeight="1">
      <c r="A443" s="11"/>
      <c r="B443" s="186"/>
      <c r="C443" s="187"/>
      <c r="D443" s="188"/>
      <c r="E443" s="189"/>
      <c r="F443" s="189"/>
      <c r="G443" s="188"/>
      <c r="H443" s="188"/>
      <c r="I443" s="186"/>
      <c r="J443" s="187"/>
      <c r="K443" s="188"/>
      <c r="L443" s="190"/>
      <c r="M443" s="190"/>
      <c r="N443" s="191"/>
      <c r="O443" s="191"/>
      <c r="Q443" s="8"/>
      <c r="R443" s="8"/>
    </row>
    <row r="444" ht="15.75" customHeight="1">
      <c r="A444" s="11"/>
      <c r="B444" s="186"/>
      <c r="C444" s="187"/>
      <c r="D444" s="188"/>
      <c r="E444" s="189"/>
      <c r="F444" s="189"/>
      <c r="G444" s="188"/>
      <c r="H444" s="188"/>
      <c r="I444" s="186"/>
      <c r="J444" s="187"/>
      <c r="K444" s="188"/>
      <c r="L444" s="190"/>
      <c r="M444" s="190"/>
      <c r="N444" s="191"/>
      <c r="O444" s="191"/>
      <c r="Q444" s="8"/>
      <c r="R444" s="8"/>
    </row>
    <row r="445" ht="15.75" customHeight="1">
      <c r="A445" s="11"/>
      <c r="B445" s="186"/>
      <c r="C445" s="187"/>
      <c r="D445" s="188"/>
      <c r="E445" s="189"/>
      <c r="F445" s="189"/>
      <c r="G445" s="188"/>
      <c r="H445" s="188"/>
      <c r="I445" s="186"/>
      <c r="J445" s="187"/>
      <c r="K445" s="188"/>
      <c r="L445" s="190"/>
      <c r="M445" s="190"/>
      <c r="N445" s="191"/>
      <c r="O445" s="191"/>
      <c r="Q445" s="8"/>
      <c r="R445" s="8"/>
    </row>
    <row r="446" ht="15.75" customHeight="1">
      <c r="A446" s="11"/>
      <c r="B446" s="186"/>
      <c r="C446" s="187"/>
      <c r="D446" s="188"/>
      <c r="E446" s="189"/>
      <c r="F446" s="189"/>
      <c r="G446" s="188"/>
      <c r="H446" s="188"/>
      <c r="I446" s="186"/>
      <c r="J446" s="187"/>
      <c r="K446" s="188"/>
      <c r="L446" s="190"/>
      <c r="M446" s="190"/>
      <c r="N446" s="191"/>
      <c r="O446" s="191"/>
      <c r="Q446" s="8"/>
      <c r="R446" s="8"/>
    </row>
    <row r="447" ht="15.75" customHeight="1">
      <c r="A447" s="11"/>
      <c r="B447" s="186"/>
      <c r="C447" s="187"/>
      <c r="D447" s="188"/>
      <c r="E447" s="189"/>
      <c r="F447" s="189"/>
      <c r="G447" s="188"/>
      <c r="H447" s="188"/>
      <c r="I447" s="186"/>
      <c r="J447" s="187"/>
      <c r="K447" s="188"/>
      <c r="L447" s="190"/>
      <c r="M447" s="190"/>
      <c r="N447" s="191"/>
      <c r="O447" s="191"/>
      <c r="Q447" s="8"/>
      <c r="R447" s="8"/>
    </row>
    <row r="448" ht="15.75" customHeight="1">
      <c r="A448" s="11"/>
      <c r="B448" s="186"/>
      <c r="C448" s="187"/>
      <c r="D448" s="188"/>
      <c r="E448" s="189"/>
      <c r="F448" s="189"/>
      <c r="G448" s="188"/>
      <c r="H448" s="188"/>
      <c r="I448" s="186"/>
      <c r="J448" s="187"/>
      <c r="K448" s="188"/>
      <c r="L448" s="190"/>
      <c r="M448" s="190"/>
      <c r="N448" s="191"/>
      <c r="O448" s="191"/>
      <c r="Q448" s="8"/>
      <c r="R448" s="8"/>
    </row>
    <row r="449" ht="15.75" customHeight="1">
      <c r="A449" s="11"/>
      <c r="B449" s="186"/>
      <c r="C449" s="187"/>
      <c r="D449" s="188"/>
      <c r="E449" s="189"/>
      <c r="F449" s="189"/>
      <c r="G449" s="188"/>
      <c r="H449" s="188"/>
      <c r="I449" s="186"/>
      <c r="J449" s="187"/>
      <c r="K449" s="188"/>
      <c r="L449" s="190"/>
      <c r="M449" s="190"/>
      <c r="N449" s="191"/>
      <c r="O449" s="191"/>
      <c r="Q449" s="8"/>
      <c r="R449" s="8"/>
    </row>
    <row r="450" ht="15.75" customHeight="1">
      <c r="A450" s="11"/>
      <c r="B450" s="186"/>
      <c r="C450" s="187"/>
      <c r="D450" s="188"/>
      <c r="E450" s="189"/>
      <c r="F450" s="189"/>
      <c r="G450" s="188"/>
      <c r="H450" s="188"/>
      <c r="I450" s="186"/>
      <c r="J450" s="187"/>
      <c r="K450" s="188"/>
      <c r="L450" s="190"/>
      <c r="M450" s="190"/>
      <c r="N450" s="191"/>
      <c r="O450" s="191"/>
      <c r="Q450" s="8"/>
      <c r="R450" s="8"/>
    </row>
    <row r="451" ht="15.75" customHeight="1">
      <c r="A451" s="11"/>
      <c r="B451" s="186"/>
      <c r="C451" s="187"/>
      <c r="D451" s="188"/>
      <c r="E451" s="189"/>
      <c r="F451" s="189"/>
      <c r="G451" s="188"/>
      <c r="H451" s="188"/>
      <c r="I451" s="186"/>
      <c r="J451" s="187"/>
      <c r="K451" s="188"/>
      <c r="L451" s="190"/>
      <c r="M451" s="190"/>
      <c r="N451" s="191"/>
      <c r="O451" s="191"/>
      <c r="Q451" s="8"/>
      <c r="R451" s="8"/>
    </row>
    <row r="452" ht="15.75" customHeight="1">
      <c r="A452" s="11"/>
      <c r="B452" s="186"/>
      <c r="C452" s="187"/>
      <c r="D452" s="188"/>
      <c r="E452" s="189"/>
      <c r="F452" s="189"/>
      <c r="G452" s="188"/>
      <c r="H452" s="188"/>
      <c r="I452" s="186"/>
      <c r="J452" s="187"/>
      <c r="K452" s="188"/>
      <c r="L452" s="190"/>
      <c r="M452" s="190"/>
      <c r="N452" s="191"/>
      <c r="O452" s="191"/>
      <c r="Q452" s="8"/>
      <c r="R452" s="8"/>
    </row>
    <row r="453" ht="15.75" customHeight="1">
      <c r="A453" s="11"/>
      <c r="B453" s="186"/>
      <c r="C453" s="187"/>
      <c r="D453" s="188"/>
      <c r="E453" s="189"/>
      <c r="F453" s="189"/>
      <c r="G453" s="188"/>
      <c r="H453" s="188"/>
      <c r="I453" s="186"/>
      <c r="J453" s="187"/>
      <c r="K453" s="188"/>
      <c r="L453" s="190"/>
      <c r="M453" s="190"/>
      <c r="N453" s="191"/>
      <c r="O453" s="191"/>
      <c r="Q453" s="8"/>
      <c r="R453" s="8"/>
    </row>
    <row r="454" ht="15.75" customHeight="1">
      <c r="A454" s="11"/>
      <c r="B454" s="186"/>
      <c r="C454" s="187"/>
      <c r="D454" s="188"/>
      <c r="E454" s="189"/>
      <c r="F454" s="189"/>
      <c r="G454" s="188"/>
      <c r="H454" s="188"/>
      <c r="I454" s="186"/>
      <c r="J454" s="187"/>
      <c r="K454" s="188"/>
      <c r="L454" s="190"/>
      <c r="M454" s="190"/>
      <c r="N454" s="191"/>
      <c r="O454" s="191"/>
      <c r="Q454" s="8"/>
      <c r="R454" s="8"/>
    </row>
    <row r="455" ht="15.75" customHeight="1">
      <c r="A455" s="11"/>
      <c r="B455" s="186"/>
      <c r="C455" s="187"/>
      <c r="D455" s="188"/>
      <c r="E455" s="189"/>
      <c r="F455" s="189"/>
      <c r="G455" s="188"/>
      <c r="H455" s="188"/>
      <c r="I455" s="186"/>
      <c r="J455" s="187"/>
      <c r="K455" s="188"/>
      <c r="L455" s="190"/>
      <c r="M455" s="190"/>
      <c r="N455" s="191"/>
      <c r="O455" s="191"/>
      <c r="Q455" s="8"/>
      <c r="R455" s="8"/>
    </row>
    <row r="456" ht="15.75" customHeight="1">
      <c r="A456" s="11"/>
      <c r="B456" s="186"/>
      <c r="C456" s="187"/>
      <c r="D456" s="188"/>
      <c r="E456" s="189"/>
      <c r="F456" s="189"/>
      <c r="G456" s="188"/>
      <c r="H456" s="188"/>
      <c r="I456" s="186"/>
      <c r="J456" s="187"/>
      <c r="K456" s="188"/>
      <c r="L456" s="190"/>
      <c r="M456" s="190"/>
      <c r="N456" s="191"/>
      <c r="O456" s="191"/>
      <c r="Q456" s="8"/>
      <c r="R456" s="8"/>
    </row>
    <row r="457" ht="15.75" customHeight="1">
      <c r="A457" s="11"/>
      <c r="B457" s="186"/>
      <c r="C457" s="187"/>
      <c r="D457" s="188"/>
      <c r="E457" s="189"/>
      <c r="F457" s="189"/>
      <c r="G457" s="188"/>
      <c r="H457" s="188"/>
      <c r="I457" s="186"/>
      <c r="J457" s="187"/>
      <c r="K457" s="188"/>
      <c r="L457" s="190"/>
      <c r="M457" s="190"/>
      <c r="N457" s="191"/>
      <c r="O457" s="191"/>
      <c r="Q457" s="8"/>
      <c r="R457" s="8"/>
    </row>
    <row r="458" ht="15.75" customHeight="1">
      <c r="A458" s="11"/>
      <c r="B458" s="186"/>
      <c r="C458" s="187"/>
      <c r="D458" s="188"/>
      <c r="E458" s="189"/>
      <c r="F458" s="189"/>
      <c r="G458" s="188"/>
      <c r="H458" s="188"/>
      <c r="I458" s="186"/>
      <c r="J458" s="187"/>
      <c r="K458" s="188"/>
      <c r="L458" s="190"/>
      <c r="M458" s="190"/>
      <c r="N458" s="191"/>
      <c r="O458" s="191"/>
      <c r="Q458" s="8"/>
      <c r="R458" s="8"/>
    </row>
    <row r="459" ht="15.75" customHeight="1">
      <c r="A459" s="11"/>
      <c r="B459" s="186"/>
      <c r="C459" s="187"/>
      <c r="D459" s="188"/>
      <c r="E459" s="189"/>
      <c r="F459" s="189"/>
      <c r="G459" s="188"/>
      <c r="H459" s="188"/>
      <c r="I459" s="186"/>
      <c r="J459" s="187"/>
      <c r="K459" s="188"/>
      <c r="L459" s="190"/>
      <c r="M459" s="190"/>
      <c r="N459" s="191"/>
      <c r="O459" s="191"/>
      <c r="Q459" s="8"/>
      <c r="R459" s="8"/>
    </row>
    <row r="460" ht="15.75" customHeight="1">
      <c r="A460" s="11"/>
      <c r="B460" s="186"/>
      <c r="C460" s="187"/>
      <c r="D460" s="188"/>
      <c r="E460" s="189"/>
      <c r="F460" s="189"/>
      <c r="G460" s="188"/>
      <c r="H460" s="188"/>
      <c r="I460" s="186"/>
      <c r="J460" s="187"/>
      <c r="K460" s="188"/>
      <c r="L460" s="190"/>
      <c r="M460" s="190"/>
      <c r="N460" s="191"/>
      <c r="O460" s="191"/>
      <c r="Q460" s="8"/>
      <c r="R460" s="8"/>
    </row>
    <row r="461" ht="15.75" customHeight="1">
      <c r="A461" s="11"/>
      <c r="B461" s="186"/>
      <c r="C461" s="187"/>
      <c r="D461" s="188"/>
      <c r="E461" s="189"/>
      <c r="F461" s="189"/>
      <c r="G461" s="188"/>
      <c r="H461" s="188"/>
      <c r="I461" s="186"/>
      <c r="J461" s="187"/>
      <c r="K461" s="188"/>
      <c r="L461" s="190"/>
      <c r="M461" s="190"/>
      <c r="N461" s="191"/>
      <c r="O461" s="191"/>
      <c r="Q461" s="8"/>
      <c r="R461" s="8"/>
    </row>
    <row r="462" ht="15.75" customHeight="1">
      <c r="A462" s="11"/>
      <c r="B462" s="186"/>
      <c r="C462" s="187"/>
      <c r="D462" s="188"/>
      <c r="E462" s="189"/>
      <c r="F462" s="189"/>
      <c r="G462" s="188"/>
      <c r="H462" s="188"/>
      <c r="I462" s="186"/>
      <c r="J462" s="187"/>
      <c r="K462" s="188"/>
      <c r="L462" s="190"/>
      <c r="M462" s="190"/>
      <c r="N462" s="191"/>
      <c r="O462" s="191"/>
      <c r="Q462" s="8"/>
      <c r="R462" s="8"/>
    </row>
    <row r="463" ht="15.75" customHeight="1">
      <c r="A463" s="11"/>
      <c r="B463" s="186"/>
      <c r="C463" s="187"/>
      <c r="D463" s="188"/>
      <c r="E463" s="189"/>
      <c r="F463" s="189"/>
      <c r="G463" s="188"/>
      <c r="H463" s="188"/>
      <c r="I463" s="186"/>
      <c r="J463" s="187"/>
      <c r="K463" s="188"/>
      <c r="L463" s="190"/>
      <c r="M463" s="190"/>
      <c r="N463" s="191"/>
      <c r="O463" s="191"/>
      <c r="Q463" s="8"/>
      <c r="R463" s="8"/>
    </row>
    <row r="464" ht="15.75" customHeight="1">
      <c r="A464" s="11"/>
      <c r="B464" s="186"/>
      <c r="C464" s="187"/>
      <c r="D464" s="188"/>
      <c r="E464" s="189"/>
      <c r="F464" s="189"/>
      <c r="G464" s="188"/>
      <c r="H464" s="188"/>
      <c r="I464" s="186"/>
      <c r="J464" s="187"/>
      <c r="K464" s="188"/>
      <c r="L464" s="190"/>
      <c r="M464" s="190"/>
      <c r="N464" s="191"/>
      <c r="O464" s="191"/>
      <c r="Q464" s="8"/>
      <c r="R464" s="8"/>
    </row>
    <row r="465" ht="15.75" customHeight="1">
      <c r="A465" s="11"/>
      <c r="B465" s="186"/>
      <c r="C465" s="187"/>
      <c r="D465" s="188"/>
      <c r="E465" s="189"/>
      <c r="F465" s="189"/>
      <c r="G465" s="188"/>
      <c r="H465" s="188"/>
      <c r="I465" s="186"/>
      <c r="J465" s="187"/>
      <c r="K465" s="188"/>
      <c r="L465" s="190"/>
      <c r="M465" s="190"/>
      <c r="N465" s="191"/>
      <c r="O465" s="191"/>
      <c r="Q465" s="8"/>
      <c r="R465" s="8"/>
    </row>
    <row r="466" ht="15.75" customHeight="1">
      <c r="A466" s="11"/>
      <c r="B466" s="186"/>
      <c r="C466" s="187"/>
      <c r="D466" s="188"/>
      <c r="E466" s="189"/>
      <c r="F466" s="189"/>
      <c r="G466" s="188"/>
      <c r="H466" s="188"/>
      <c r="I466" s="186"/>
      <c r="J466" s="187"/>
      <c r="K466" s="188"/>
      <c r="L466" s="190"/>
      <c r="M466" s="190"/>
      <c r="N466" s="191"/>
      <c r="O466" s="191"/>
      <c r="Q466" s="8"/>
      <c r="R466" s="8"/>
    </row>
    <row r="467" ht="15.75" customHeight="1">
      <c r="A467" s="11"/>
      <c r="B467" s="186"/>
      <c r="C467" s="187"/>
      <c r="D467" s="188"/>
      <c r="E467" s="189"/>
      <c r="F467" s="189"/>
      <c r="G467" s="188"/>
      <c r="H467" s="188"/>
      <c r="I467" s="186"/>
      <c r="J467" s="187"/>
      <c r="K467" s="188"/>
      <c r="L467" s="190"/>
      <c r="M467" s="190"/>
      <c r="N467" s="191"/>
      <c r="O467" s="191"/>
      <c r="Q467" s="8"/>
      <c r="R467" s="8"/>
    </row>
    <row r="468" ht="15.75" customHeight="1">
      <c r="A468" s="11"/>
      <c r="B468" s="186"/>
      <c r="C468" s="187"/>
      <c r="D468" s="188"/>
      <c r="E468" s="189"/>
      <c r="F468" s="189"/>
      <c r="G468" s="188"/>
      <c r="H468" s="188"/>
      <c r="I468" s="186"/>
      <c r="J468" s="187"/>
      <c r="K468" s="188"/>
      <c r="L468" s="190"/>
      <c r="M468" s="190"/>
      <c r="N468" s="191"/>
      <c r="O468" s="191"/>
      <c r="Q468" s="8"/>
      <c r="R468" s="8"/>
    </row>
    <row r="469" ht="15.75" customHeight="1">
      <c r="A469" s="11"/>
      <c r="B469" s="186"/>
      <c r="C469" s="187"/>
      <c r="D469" s="188"/>
      <c r="E469" s="189"/>
      <c r="F469" s="189"/>
      <c r="G469" s="188"/>
      <c r="H469" s="188"/>
      <c r="I469" s="186"/>
      <c r="J469" s="187"/>
      <c r="K469" s="188"/>
      <c r="L469" s="190"/>
      <c r="M469" s="190"/>
      <c r="N469" s="191"/>
      <c r="O469" s="191"/>
      <c r="Q469" s="8"/>
      <c r="R469" s="8"/>
    </row>
    <row r="470" ht="15.75" customHeight="1">
      <c r="A470" s="11"/>
      <c r="B470" s="186"/>
      <c r="C470" s="187"/>
      <c r="D470" s="188"/>
      <c r="E470" s="189"/>
      <c r="F470" s="189"/>
      <c r="G470" s="188"/>
      <c r="H470" s="188"/>
      <c r="I470" s="186"/>
      <c r="J470" s="187"/>
      <c r="K470" s="188"/>
      <c r="L470" s="190"/>
      <c r="M470" s="190"/>
      <c r="N470" s="191"/>
      <c r="O470" s="191"/>
      <c r="Q470" s="8"/>
      <c r="R470" s="8"/>
    </row>
    <row r="471" ht="15.75" customHeight="1">
      <c r="A471" s="11"/>
      <c r="B471" s="186"/>
      <c r="C471" s="187"/>
      <c r="D471" s="188"/>
      <c r="E471" s="189"/>
      <c r="F471" s="189"/>
      <c r="G471" s="188"/>
      <c r="H471" s="188"/>
      <c r="I471" s="186"/>
      <c r="J471" s="187"/>
      <c r="K471" s="188"/>
      <c r="L471" s="190"/>
      <c r="M471" s="190"/>
      <c r="N471" s="191"/>
      <c r="O471" s="191"/>
      <c r="Q471" s="8"/>
      <c r="R471" s="8"/>
    </row>
    <row r="472" ht="15.75" customHeight="1">
      <c r="A472" s="11"/>
      <c r="B472" s="186"/>
      <c r="C472" s="187"/>
      <c r="D472" s="188"/>
      <c r="E472" s="189"/>
      <c r="F472" s="189"/>
      <c r="G472" s="188"/>
      <c r="H472" s="188"/>
      <c r="I472" s="186"/>
      <c r="J472" s="187"/>
      <c r="K472" s="188"/>
      <c r="L472" s="190"/>
      <c r="M472" s="190"/>
      <c r="N472" s="191"/>
      <c r="O472" s="191"/>
      <c r="Q472" s="8"/>
      <c r="R472" s="8"/>
    </row>
    <row r="473" ht="15.75" customHeight="1">
      <c r="A473" s="11"/>
      <c r="B473" s="186"/>
      <c r="C473" s="187"/>
      <c r="D473" s="188"/>
      <c r="E473" s="189"/>
      <c r="F473" s="189"/>
      <c r="G473" s="188"/>
      <c r="H473" s="188"/>
      <c r="I473" s="186"/>
      <c r="J473" s="187"/>
      <c r="K473" s="188"/>
      <c r="L473" s="190"/>
      <c r="M473" s="190"/>
      <c r="N473" s="191"/>
      <c r="O473" s="191"/>
      <c r="Q473" s="8"/>
      <c r="R473" s="8"/>
    </row>
    <row r="474" ht="15.75" customHeight="1">
      <c r="A474" s="11"/>
      <c r="B474" s="186"/>
      <c r="C474" s="187"/>
      <c r="D474" s="188"/>
      <c r="E474" s="189"/>
      <c r="F474" s="189"/>
      <c r="G474" s="188"/>
      <c r="H474" s="188"/>
      <c r="I474" s="186"/>
      <c r="J474" s="187"/>
      <c r="K474" s="188"/>
      <c r="L474" s="190"/>
      <c r="M474" s="190"/>
      <c r="N474" s="191"/>
      <c r="O474" s="191"/>
      <c r="Q474" s="8"/>
      <c r="R474" s="8"/>
    </row>
    <row r="475" ht="15.75" customHeight="1">
      <c r="A475" s="11"/>
      <c r="B475" s="186"/>
      <c r="C475" s="187"/>
      <c r="D475" s="188"/>
      <c r="E475" s="189"/>
      <c r="F475" s="189"/>
      <c r="G475" s="188"/>
      <c r="H475" s="188"/>
      <c r="I475" s="186"/>
      <c r="J475" s="187"/>
      <c r="K475" s="188"/>
      <c r="L475" s="190"/>
      <c r="M475" s="190"/>
      <c r="N475" s="191"/>
      <c r="O475" s="191"/>
      <c r="Q475" s="8"/>
      <c r="R475" s="8"/>
    </row>
    <row r="476" ht="15.75" customHeight="1">
      <c r="A476" s="11"/>
      <c r="B476" s="186"/>
      <c r="C476" s="187"/>
      <c r="D476" s="188"/>
      <c r="E476" s="189"/>
      <c r="F476" s="189"/>
      <c r="G476" s="188"/>
      <c r="H476" s="188"/>
      <c r="I476" s="186"/>
      <c r="J476" s="187"/>
      <c r="K476" s="188"/>
      <c r="L476" s="190"/>
      <c r="M476" s="190"/>
      <c r="N476" s="191"/>
      <c r="O476" s="191"/>
      <c r="Q476" s="8"/>
      <c r="R476" s="8"/>
    </row>
    <row r="477" ht="15.75" customHeight="1">
      <c r="A477" s="11"/>
      <c r="B477" s="186"/>
      <c r="C477" s="187"/>
      <c r="D477" s="188"/>
      <c r="E477" s="189"/>
      <c r="F477" s="189"/>
      <c r="G477" s="188"/>
      <c r="H477" s="188"/>
      <c r="I477" s="186"/>
      <c r="J477" s="187"/>
      <c r="K477" s="188"/>
      <c r="L477" s="190"/>
      <c r="M477" s="190"/>
      <c r="N477" s="191"/>
      <c r="O477" s="191"/>
      <c r="Q477" s="8"/>
      <c r="R477" s="8"/>
    </row>
    <row r="478" ht="15.75" customHeight="1">
      <c r="A478" s="11"/>
      <c r="B478" s="186"/>
      <c r="C478" s="187"/>
      <c r="D478" s="188"/>
      <c r="E478" s="189"/>
      <c r="F478" s="189"/>
      <c r="G478" s="188"/>
      <c r="H478" s="188"/>
      <c r="I478" s="186"/>
      <c r="J478" s="187"/>
      <c r="K478" s="188"/>
      <c r="L478" s="190"/>
      <c r="M478" s="190"/>
      <c r="N478" s="191"/>
      <c r="O478" s="191"/>
      <c r="Q478" s="8"/>
      <c r="R478" s="8"/>
    </row>
    <row r="479" ht="15.75" customHeight="1">
      <c r="A479" s="11"/>
      <c r="B479" s="186"/>
      <c r="C479" s="187"/>
      <c r="D479" s="188"/>
      <c r="E479" s="189"/>
      <c r="F479" s="189"/>
      <c r="G479" s="188"/>
      <c r="H479" s="188"/>
      <c r="I479" s="186"/>
      <c r="J479" s="187"/>
      <c r="K479" s="188"/>
      <c r="L479" s="190"/>
      <c r="M479" s="190"/>
      <c r="N479" s="191"/>
      <c r="O479" s="191"/>
      <c r="Q479" s="8"/>
      <c r="R479" s="8"/>
    </row>
    <row r="480" ht="15.75" customHeight="1">
      <c r="A480" s="11"/>
      <c r="B480" s="186"/>
      <c r="C480" s="187"/>
      <c r="D480" s="188"/>
      <c r="E480" s="189"/>
      <c r="F480" s="189"/>
      <c r="G480" s="188"/>
      <c r="H480" s="188"/>
      <c r="I480" s="186"/>
      <c r="J480" s="187"/>
      <c r="K480" s="188"/>
      <c r="L480" s="190"/>
      <c r="M480" s="190"/>
      <c r="N480" s="191"/>
      <c r="O480" s="191"/>
      <c r="Q480" s="8"/>
      <c r="R480" s="8"/>
    </row>
    <row r="481" ht="15.75" customHeight="1">
      <c r="A481" s="11"/>
      <c r="B481" s="186"/>
      <c r="C481" s="187"/>
      <c r="D481" s="188"/>
      <c r="E481" s="189"/>
      <c r="F481" s="189"/>
      <c r="G481" s="188"/>
      <c r="H481" s="188"/>
      <c r="I481" s="186"/>
      <c r="J481" s="187"/>
      <c r="K481" s="188"/>
      <c r="L481" s="190"/>
      <c r="M481" s="190"/>
      <c r="N481" s="191"/>
      <c r="O481" s="191"/>
      <c r="Q481" s="8"/>
      <c r="R481" s="8"/>
    </row>
    <row r="482" ht="15.75" customHeight="1">
      <c r="A482" s="11"/>
      <c r="B482" s="186"/>
      <c r="C482" s="187"/>
      <c r="D482" s="188"/>
      <c r="E482" s="189"/>
      <c r="F482" s="189"/>
      <c r="G482" s="188"/>
      <c r="H482" s="188"/>
      <c r="I482" s="186"/>
      <c r="J482" s="187"/>
      <c r="K482" s="188"/>
      <c r="L482" s="190"/>
      <c r="M482" s="190"/>
      <c r="N482" s="191"/>
      <c r="O482" s="191"/>
      <c r="Q482" s="8"/>
      <c r="R482" s="8"/>
    </row>
    <row r="483" ht="15.75" customHeight="1">
      <c r="A483" s="11"/>
      <c r="B483" s="186"/>
      <c r="C483" s="187"/>
      <c r="D483" s="188"/>
      <c r="E483" s="189"/>
      <c r="F483" s="189"/>
      <c r="G483" s="188"/>
      <c r="H483" s="188"/>
      <c r="I483" s="186"/>
      <c r="J483" s="187"/>
      <c r="K483" s="188"/>
      <c r="L483" s="190"/>
      <c r="M483" s="190"/>
      <c r="N483" s="191"/>
      <c r="O483" s="191"/>
      <c r="Q483" s="8"/>
      <c r="R483" s="8"/>
    </row>
    <row r="484" ht="15.75" customHeight="1">
      <c r="A484" s="11"/>
      <c r="B484" s="186"/>
      <c r="C484" s="187"/>
      <c r="D484" s="188"/>
      <c r="E484" s="189"/>
      <c r="F484" s="189"/>
      <c r="G484" s="188"/>
      <c r="H484" s="188"/>
      <c r="I484" s="186"/>
      <c r="J484" s="187"/>
      <c r="K484" s="188"/>
      <c r="L484" s="190"/>
      <c r="M484" s="190"/>
      <c r="N484" s="191"/>
      <c r="O484" s="191"/>
      <c r="Q484" s="8"/>
      <c r="R484" s="8"/>
    </row>
    <row r="485" ht="15.75" customHeight="1">
      <c r="A485" s="11"/>
      <c r="B485" s="186"/>
      <c r="C485" s="187"/>
      <c r="D485" s="188"/>
      <c r="E485" s="189"/>
      <c r="F485" s="189"/>
      <c r="G485" s="188"/>
      <c r="H485" s="188"/>
      <c r="I485" s="186"/>
      <c r="J485" s="187"/>
      <c r="K485" s="188"/>
      <c r="L485" s="190"/>
      <c r="M485" s="190"/>
      <c r="N485" s="191"/>
      <c r="O485" s="191"/>
      <c r="Q485" s="8"/>
      <c r="R485" s="8"/>
    </row>
    <row r="486" ht="15.75" customHeight="1">
      <c r="A486" s="11"/>
      <c r="B486" s="186"/>
      <c r="C486" s="187"/>
      <c r="D486" s="188"/>
      <c r="E486" s="189"/>
      <c r="F486" s="189"/>
      <c r="G486" s="188"/>
      <c r="H486" s="188"/>
      <c r="I486" s="186"/>
      <c r="J486" s="187"/>
      <c r="K486" s="188"/>
      <c r="L486" s="190"/>
      <c r="M486" s="190"/>
      <c r="N486" s="191"/>
      <c r="O486" s="191"/>
      <c r="Q486" s="8"/>
      <c r="R486" s="8"/>
    </row>
    <row r="487" ht="15.75" customHeight="1">
      <c r="A487" s="11"/>
      <c r="B487" s="186"/>
      <c r="C487" s="187"/>
      <c r="D487" s="188"/>
      <c r="E487" s="189"/>
      <c r="F487" s="189"/>
      <c r="G487" s="188"/>
      <c r="H487" s="188"/>
      <c r="I487" s="186"/>
      <c r="J487" s="187"/>
      <c r="K487" s="188"/>
      <c r="L487" s="190"/>
      <c r="M487" s="190"/>
      <c r="N487" s="191"/>
      <c r="O487" s="191"/>
      <c r="Q487" s="8"/>
      <c r="R487" s="8"/>
    </row>
    <row r="488" ht="15.75" customHeight="1">
      <c r="A488" s="11"/>
      <c r="B488" s="186"/>
      <c r="C488" s="187"/>
      <c r="D488" s="188"/>
      <c r="E488" s="189"/>
      <c r="F488" s="189"/>
      <c r="G488" s="188"/>
      <c r="H488" s="188"/>
      <c r="I488" s="186"/>
      <c r="J488" s="187"/>
      <c r="K488" s="188"/>
      <c r="L488" s="190"/>
      <c r="M488" s="190"/>
      <c r="N488" s="191"/>
      <c r="O488" s="191"/>
      <c r="Q488" s="8"/>
      <c r="R488" s="8"/>
    </row>
    <row r="489" ht="15.75" customHeight="1">
      <c r="A489" s="11"/>
      <c r="B489" s="186"/>
      <c r="C489" s="187"/>
      <c r="D489" s="188"/>
      <c r="E489" s="189"/>
      <c r="F489" s="189"/>
      <c r="G489" s="188"/>
      <c r="H489" s="188"/>
      <c r="I489" s="186"/>
      <c r="J489" s="187"/>
      <c r="K489" s="188"/>
      <c r="L489" s="190"/>
      <c r="M489" s="190"/>
      <c r="N489" s="191"/>
      <c r="O489" s="191"/>
      <c r="Q489" s="8"/>
      <c r="R489" s="8"/>
    </row>
    <row r="490" ht="15.75" customHeight="1">
      <c r="A490" s="11"/>
      <c r="B490" s="186"/>
      <c r="C490" s="187"/>
      <c r="D490" s="188"/>
      <c r="E490" s="189"/>
      <c r="F490" s="189"/>
      <c r="G490" s="188"/>
      <c r="H490" s="188"/>
      <c r="I490" s="186"/>
      <c r="J490" s="187"/>
      <c r="K490" s="188"/>
      <c r="L490" s="190"/>
      <c r="M490" s="190"/>
      <c r="N490" s="191"/>
      <c r="O490" s="191"/>
      <c r="Q490" s="8"/>
      <c r="R490" s="8"/>
    </row>
    <row r="491" ht="15.75" customHeight="1">
      <c r="A491" s="11"/>
      <c r="B491" s="186"/>
      <c r="C491" s="187"/>
      <c r="D491" s="188"/>
      <c r="E491" s="189"/>
      <c r="F491" s="189"/>
      <c r="G491" s="188"/>
      <c r="H491" s="188"/>
      <c r="I491" s="186"/>
      <c r="J491" s="187"/>
      <c r="K491" s="188"/>
      <c r="L491" s="190"/>
      <c r="M491" s="190"/>
      <c r="N491" s="191"/>
      <c r="O491" s="191"/>
      <c r="Q491" s="8"/>
      <c r="R491" s="8"/>
    </row>
    <row r="492" ht="15.75" customHeight="1">
      <c r="A492" s="11"/>
      <c r="B492" s="186"/>
      <c r="C492" s="187"/>
      <c r="D492" s="188"/>
      <c r="E492" s="189"/>
      <c r="F492" s="189"/>
      <c r="G492" s="188"/>
      <c r="H492" s="188"/>
      <c r="I492" s="186"/>
      <c r="J492" s="187"/>
      <c r="K492" s="188"/>
      <c r="L492" s="190"/>
      <c r="M492" s="190"/>
      <c r="N492" s="191"/>
      <c r="O492" s="191"/>
      <c r="Q492" s="8"/>
      <c r="R492" s="8"/>
    </row>
    <row r="493" ht="15.75" customHeight="1">
      <c r="A493" s="11"/>
      <c r="B493" s="186"/>
      <c r="C493" s="187"/>
      <c r="D493" s="188"/>
      <c r="E493" s="189"/>
      <c r="F493" s="189"/>
      <c r="G493" s="188"/>
      <c r="H493" s="188"/>
      <c r="I493" s="186"/>
      <c r="J493" s="187"/>
      <c r="K493" s="188"/>
      <c r="L493" s="190"/>
      <c r="M493" s="190"/>
      <c r="N493" s="191"/>
      <c r="O493" s="191"/>
      <c r="Q493" s="8"/>
      <c r="R493" s="8"/>
    </row>
    <row r="494" ht="15.75" customHeight="1">
      <c r="A494" s="11"/>
      <c r="B494" s="186"/>
      <c r="C494" s="187"/>
      <c r="D494" s="188"/>
      <c r="E494" s="189"/>
      <c r="F494" s="189"/>
      <c r="G494" s="188"/>
      <c r="H494" s="188"/>
      <c r="I494" s="186"/>
      <c r="J494" s="187"/>
      <c r="K494" s="188"/>
      <c r="L494" s="190"/>
      <c r="M494" s="190"/>
      <c r="N494" s="191"/>
      <c r="O494" s="191"/>
      <c r="Q494" s="8"/>
      <c r="R494" s="8"/>
    </row>
    <row r="495" ht="15.75" customHeight="1">
      <c r="A495" s="11"/>
      <c r="B495" s="186"/>
      <c r="C495" s="187"/>
      <c r="D495" s="188"/>
      <c r="E495" s="189"/>
      <c r="F495" s="189"/>
      <c r="G495" s="188"/>
      <c r="H495" s="188"/>
      <c r="I495" s="186"/>
      <c r="J495" s="187"/>
      <c r="K495" s="188"/>
      <c r="L495" s="190"/>
      <c r="M495" s="190"/>
      <c r="N495" s="191"/>
      <c r="O495" s="191"/>
      <c r="Q495" s="8"/>
      <c r="R495" s="8"/>
    </row>
    <row r="496" ht="15.75" customHeight="1">
      <c r="A496" s="11"/>
      <c r="B496" s="186"/>
      <c r="C496" s="187"/>
      <c r="D496" s="188"/>
      <c r="E496" s="189"/>
      <c r="F496" s="189"/>
      <c r="G496" s="188"/>
      <c r="H496" s="188"/>
      <c r="I496" s="186"/>
      <c r="J496" s="187"/>
      <c r="K496" s="188"/>
      <c r="L496" s="190"/>
      <c r="M496" s="190"/>
      <c r="N496" s="191"/>
      <c r="O496" s="191"/>
      <c r="Q496" s="8"/>
      <c r="R496" s="8"/>
    </row>
    <row r="497" ht="15.75" customHeight="1">
      <c r="A497" s="11"/>
      <c r="B497" s="186"/>
      <c r="C497" s="187"/>
      <c r="D497" s="188"/>
      <c r="E497" s="189"/>
      <c r="F497" s="189"/>
      <c r="G497" s="188"/>
      <c r="H497" s="188"/>
      <c r="I497" s="186"/>
      <c r="J497" s="187"/>
      <c r="K497" s="188"/>
      <c r="L497" s="190"/>
      <c r="M497" s="190"/>
      <c r="N497" s="191"/>
      <c r="O497" s="191"/>
      <c r="Q497" s="8"/>
      <c r="R497" s="8"/>
    </row>
    <row r="498" ht="15.75" customHeight="1">
      <c r="A498" s="11"/>
      <c r="B498" s="186"/>
      <c r="C498" s="187"/>
      <c r="D498" s="188"/>
      <c r="E498" s="189"/>
      <c r="F498" s="189"/>
      <c r="G498" s="188"/>
      <c r="H498" s="188"/>
      <c r="I498" s="186"/>
      <c r="J498" s="187"/>
      <c r="K498" s="188"/>
      <c r="L498" s="190"/>
      <c r="M498" s="190"/>
      <c r="N498" s="191"/>
      <c r="O498" s="191"/>
      <c r="Q498" s="8"/>
      <c r="R498" s="8"/>
    </row>
    <row r="499" ht="15.75" customHeight="1">
      <c r="A499" s="11"/>
      <c r="B499" s="186"/>
      <c r="C499" s="187"/>
      <c r="D499" s="188"/>
      <c r="E499" s="189"/>
      <c r="F499" s="189"/>
      <c r="G499" s="188"/>
      <c r="H499" s="188"/>
      <c r="I499" s="186"/>
      <c r="J499" s="187"/>
      <c r="K499" s="188"/>
      <c r="L499" s="190"/>
      <c r="M499" s="190"/>
      <c r="N499" s="191"/>
      <c r="O499" s="191"/>
      <c r="Q499" s="8"/>
      <c r="R499" s="8"/>
    </row>
    <row r="500" ht="15.75" customHeight="1">
      <c r="A500" s="11"/>
      <c r="B500" s="186"/>
      <c r="C500" s="187"/>
      <c r="D500" s="188"/>
      <c r="E500" s="189"/>
      <c r="F500" s="189"/>
      <c r="G500" s="188"/>
      <c r="H500" s="188"/>
      <c r="I500" s="186"/>
      <c r="J500" s="187"/>
      <c r="K500" s="188"/>
      <c r="L500" s="190"/>
      <c r="M500" s="190"/>
      <c r="N500" s="191"/>
      <c r="O500" s="191"/>
      <c r="Q500" s="8"/>
      <c r="R500" s="8"/>
    </row>
    <row r="501" ht="15.75" customHeight="1">
      <c r="A501" s="11"/>
      <c r="B501" s="186"/>
      <c r="C501" s="187"/>
      <c r="D501" s="188"/>
      <c r="E501" s="189"/>
      <c r="F501" s="189"/>
      <c r="G501" s="188"/>
      <c r="H501" s="188"/>
      <c r="I501" s="186"/>
      <c r="J501" s="187"/>
      <c r="K501" s="188"/>
      <c r="L501" s="190"/>
      <c r="M501" s="190"/>
      <c r="N501" s="191"/>
      <c r="O501" s="191"/>
      <c r="Q501" s="8"/>
      <c r="R501" s="8"/>
    </row>
    <row r="502" ht="15.75" customHeight="1">
      <c r="A502" s="11"/>
      <c r="B502" s="186"/>
      <c r="C502" s="187"/>
      <c r="D502" s="188"/>
      <c r="E502" s="189"/>
      <c r="F502" s="189"/>
      <c r="G502" s="188"/>
      <c r="H502" s="188"/>
      <c r="I502" s="186"/>
      <c r="J502" s="187"/>
      <c r="K502" s="188"/>
      <c r="L502" s="190"/>
      <c r="M502" s="190"/>
      <c r="N502" s="191"/>
      <c r="O502" s="191"/>
      <c r="Q502" s="8"/>
      <c r="R502" s="8"/>
    </row>
    <row r="503" ht="15.75" customHeight="1">
      <c r="A503" s="11"/>
      <c r="B503" s="186"/>
      <c r="C503" s="187"/>
      <c r="D503" s="188"/>
      <c r="E503" s="189"/>
      <c r="F503" s="189"/>
      <c r="G503" s="188"/>
      <c r="H503" s="188"/>
      <c r="I503" s="186"/>
      <c r="J503" s="187"/>
      <c r="K503" s="188"/>
      <c r="L503" s="190"/>
      <c r="M503" s="190"/>
      <c r="N503" s="191"/>
      <c r="O503" s="191"/>
      <c r="Q503" s="8"/>
      <c r="R503" s="8"/>
    </row>
    <row r="504" ht="15.75" customHeight="1">
      <c r="A504" s="11"/>
      <c r="B504" s="186"/>
      <c r="C504" s="187"/>
      <c r="D504" s="188"/>
      <c r="E504" s="189"/>
      <c r="F504" s="189"/>
      <c r="G504" s="188"/>
      <c r="H504" s="188"/>
      <c r="I504" s="186"/>
      <c r="J504" s="187"/>
      <c r="K504" s="188"/>
      <c r="L504" s="190"/>
      <c r="M504" s="190"/>
      <c r="N504" s="191"/>
      <c r="O504" s="191"/>
      <c r="Q504" s="8"/>
      <c r="R504" s="8"/>
    </row>
    <row r="505" ht="15.75" customHeight="1">
      <c r="A505" s="11"/>
      <c r="B505" s="186"/>
      <c r="C505" s="187"/>
      <c r="D505" s="188"/>
      <c r="E505" s="189"/>
      <c r="F505" s="189"/>
      <c r="G505" s="188"/>
      <c r="H505" s="188"/>
      <c r="I505" s="186"/>
      <c r="J505" s="187"/>
      <c r="K505" s="188"/>
      <c r="L505" s="190"/>
      <c r="M505" s="190"/>
      <c r="N505" s="191"/>
      <c r="O505" s="191"/>
      <c r="Q505" s="8"/>
      <c r="R505" s="8"/>
    </row>
    <row r="506" ht="15.75" customHeight="1">
      <c r="A506" s="11"/>
      <c r="B506" s="186"/>
      <c r="C506" s="187"/>
      <c r="D506" s="188"/>
      <c r="E506" s="189"/>
      <c r="F506" s="189"/>
      <c r="G506" s="188"/>
      <c r="H506" s="188"/>
      <c r="I506" s="186"/>
      <c r="J506" s="187"/>
      <c r="K506" s="188"/>
      <c r="L506" s="190"/>
      <c r="M506" s="190"/>
      <c r="N506" s="191"/>
      <c r="O506" s="191"/>
      <c r="Q506" s="8"/>
      <c r="R506" s="8"/>
    </row>
    <row r="507" ht="15.75" customHeight="1">
      <c r="A507" s="11"/>
      <c r="B507" s="186"/>
      <c r="C507" s="187"/>
      <c r="D507" s="188"/>
      <c r="E507" s="189"/>
      <c r="F507" s="189"/>
      <c r="G507" s="188"/>
      <c r="H507" s="188"/>
      <c r="I507" s="186"/>
      <c r="J507" s="187"/>
      <c r="K507" s="188"/>
      <c r="L507" s="190"/>
      <c r="M507" s="190"/>
      <c r="N507" s="191"/>
      <c r="O507" s="191"/>
      <c r="Q507" s="8"/>
      <c r="R507" s="8"/>
    </row>
    <row r="508" ht="15.75" customHeight="1">
      <c r="A508" s="11"/>
      <c r="B508" s="186"/>
      <c r="C508" s="187"/>
      <c r="D508" s="188"/>
      <c r="E508" s="189"/>
      <c r="F508" s="189"/>
      <c r="G508" s="188"/>
      <c r="H508" s="188"/>
      <c r="I508" s="186"/>
      <c r="J508" s="187"/>
      <c r="K508" s="188"/>
      <c r="L508" s="190"/>
      <c r="M508" s="190"/>
      <c r="N508" s="191"/>
      <c r="O508" s="191"/>
      <c r="Q508" s="8"/>
      <c r="R508" s="8"/>
    </row>
    <row r="509" ht="15.75" customHeight="1">
      <c r="A509" s="11"/>
      <c r="B509" s="186"/>
      <c r="C509" s="187"/>
      <c r="D509" s="188"/>
      <c r="E509" s="189"/>
      <c r="F509" s="189"/>
      <c r="G509" s="188"/>
      <c r="H509" s="188"/>
      <c r="I509" s="186"/>
      <c r="J509" s="187"/>
      <c r="K509" s="188"/>
      <c r="L509" s="190"/>
      <c r="M509" s="190"/>
      <c r="N509" s="191"/>
      <c r="O509" s="191"/>
      <c r="Q509" s="8"/>
      <c r="R509" s="8"/>
    </row>
    <row r="510" ht="15.75" customHeight="1">
      <c r="A510" s="11"/>
      <c r="B510" s="186"/>
      <c r="C510" s="187"/>
      <c r="D510" s="188"/>
      <c r="E510" s="189"/>
      <c r="F510" s="189"/>
      <c r="G510" s="188"/>
      <c r="H510" s="188"/>
      <c r="I510" s="186"/>
      <c r="J510" s="187"/>
      <c r="K510" s="188"/>
      <c r="L510" s="190"/>
      <c r="M510" s="190"/>
      <c r="N510" s="191"/>
      <c r="O510" s="191"/>
      <c r="Q510" s="8"/>
      <c r="R510" s="8"/>
    </row>
    <row r="511" ht="15.75" customHeight="1">
      <c r="A511" s="11"/>
      <c r="B511" s="186"/>
      <c r="C511" s="187"/>
      <c r="D511" s="188"/>
      <c r="E511" s="189"/>
      <c r="F511" s="189"/>
      <c r="G511" s="188"/>
      <c r="H511" s="188"/>
      <c r="I511" s="186"/>
      <c r="J511" s="187"/>
      <c r="K511" s="188"/>
      <c r="L511" s="190"/>
      <c r="M511" s="190"/>
      <c r="N511" s="191"/>
      <c r="O511" s="191"/>
      <c r="Q511" s="8"/>
      <c r="R511" s="8"/>
    </row>
    <row r="512" ht="15.75" customHeight="1">
      <c r="A512" s="11"/>
      <c r="B512" s="186"/>
      <c r="C512" s="187"/>
      <c r="D512" s="188"/>
      <c r="E512" s="189"/>
      <c r="F512" s="189"/>
      <c r="G512" s="188"/>
      <c r="H512" s="188"/>
      <c r="I512" s="186"/>
      <c r="J512" s="187"/>
      <c r="K512" s="188"/>
      <c r="L512" s="190"/>
      <c r="M512" s="190"/>
      <c r="N512" s="191"/>
      <c r="O512" s="191"/>
      <c r="Q512" s="8"/>
      <c r="R512" s="8"/>
    </row>
    <row r="513" ht="15.75" customHeight="1">
      <c r="A513" s="11"/>
      <c r="B513" s="186"/>
      <c r="C513" s="187"/>
      <c r="D513" s="188"/>
      <c r="E513" s="189"/>
      <c r="F513" s="189"/>
      <c r="G513" s="188"/>
      <c r="H513" s="188"/>
      <c r="I513" s="186"/>
      <c r="J513" s="187"/>
      <c r="K513" s="188"/>
      <c r="L513" s="190"/>
      <c r="M513" s="190"/>
      <c r="N513" s="191"/>
      <c r="O513" s="191"/>
      <c r="Q513" s="8"/>
      <c r="R513" s="8"/>
    </row>
    <row r="514" ht="15.75" customHeight="1">
      <c r="A514" s="11"/>
      <c r="B514" s="186"/>
      <c r="C514" s="187"/>
      <c r="D514" s="188"/>
      <c r="E514" s="189"/>
      <c r="F514" s="189"/>
      <c r="G514" s="188"/>
      <c r="H514" s="188"/>
      <c r="I514" s="186"/>
      <c r="J514" s="187"/>
      <c r="K514" s="188"/>
      <c r="L514" s="190"/>
      <c r="M514" s="190"/>
      <c r="N514" s="191"/>
      <c r="O514" s="191"/>
      <c r="Q514" s="8"/>
      <c r="R514" s="8"/>
    </row>
    <row r="515" ht="15.75" customHeight="1">
      <c r="A515" s="11"/>
      <c r="B515" s="186"/>
      <c r="C515" s="187"/>
      <c r="D515" s="188"/>
      <c r="E515" s="189"/>
      <c r="F515" s="189"/>
      <c r="G515" s="188"/>
      <c r="H515" s="188"/>
      <c r="I515" s="186"/>
      <c r="J515" s="187"/>
      <c r="K515" s="188"/>
      <c r="L515" s="190"/>
      <c r="M515" s="190"/>
      <c r="N515" s="191"/>
      <c r="O515" s="191"/>
      <c r="Q515" s="8"/>
      <c r="R515" s="8"/>
    </row>
    <row r="516" ht="15.75" customHeight="1">
      <c r="A516" s="11"/>
      <c r="B516" s="186"/>
      <c r="C516" s="187"/>
      <c r="D516" s="188"/>
      <c r="E516" s="189"/>
      <c r="F516" s="189"/>
      <c r="G516" s="188"/>
      <c r="H516" s="188"/>
      <c r="I516" s="186"/>
      <c r="J516" s="187"/>
      <c r="K516" s="188"/>
      <c r="L516" s="190"/>
      <c r="M516" s="190"/>
      <c r="N516" s="191"/>
      <c r="O516" s="191"/>
      <c r="Q516" s="8"/>
      <c r="R516" s="8"/>
    </row>
    <row r="517" ht="15.75" customHeight="1">
      <c r="A517" s="11"/>
      <c r="B517" s="186"/>
      <c r="C517" s="187"/>
      <c r="D517" s="188"/>
      <c r="E517" s="189"/>
      <c r="F517" s="189"/>
      <c r="G517" s="188"/>
      <c r="H517" s="188"/>
      <c r="I517" s="186"/>
      <c r="J517" s="187"/>
      <c r="K517" s="188"/>
      <c r="L517" s="190"/>
      <c r="M517" s="190"/>
      <c r="N517" s="191"/>
      <c r="O517" s="191"/>
      <c r="Q517" s="8"/>
      <c r="R517" s="8"/>
    </row>
    <row r="518" ht="15.75" customHeight="1">
      <c r="A518" s="11"/>
      <c r="B518" s="186"/>
      <c r="C518" s="187"/>
      <c r="D518" s="188"/>
      <c r="E518" s="189"/>
      <c r="F518" s="189"/>
      <c r="G518" s="188"/>
      <c r="H518" s="188"/>
      <c r="I518" s="186"/>
      <c r="J518" s="187"/>
      <c r="K518" s="188"/>
      <c r="L518" s="190"/>
      <c r="M518" s="190"/>
      <c r="N518" s="191"/>
      <c r="O518" s="191"/>
      <c r="Q518" s="8"/>
      <c r="R518" s="8"/>
    </row>
    <row r="519" ht="15.75" customHeight="1">
      <c r="A519" s="11"/>
      <c r="B519" s="186"/>
      <c r="C519" s="187"/>
      <c r="D519" s="188"/>
      <c r="E519" s="189"/>
      <c r="F519" s="189"/>
      <c r="G519" s="188"/>
      <c r="H519" s="188"/>
      <c r="I519" s="186"/>
      <c r="J519" s="187"/>
      <c r="K519" s="188"/>
      <c r="L519" s="190"/>
      <c r="M519" s="190"/>
      <c r="N519" s="191"/>
      <c r="O519" s="191"/>
      <c r="Q519" s="8"/>
      <c r="R519" s="8"/>
    </row>
    <row r="520" ht="15.75" customHeight="1">
      <c r="A520" s="11"/>
      <c r="B520" s="186"/>
      <c r="C520" s="187"/>
      <c r="D520" s="188"/>
      <c r="E520" s="189"/>
      <c r="F520" s="189"/>
      <c r="G520" s="188"/>
      <c r="H520" s="188"/>
      <c r="I520" s="186"/>
      <c r="J520" s="187"/>
      <c r="K520" s="188"/>
      <c r="L520" s="190"/>
      <c r="M520" s="190"/>
      <c r="N520" s="191"/>
      <c r="O520" s="191"/>
      <c r="Q520" s="8"/>
      <c r="R520" s="8"/>
    </row>
    <row r="521" ht="15.75" customHeight="1">
      <c r="A521" s="11"/>
      <c r="B521" s="186"/>
      <c r="C521" s="187"/>
      <c r="D521" s="188"/>
      <c r="E521" s="189"/>
      <c r="F521" s="189"/>
      <c r="G521" s="188"/>
      <c r="H521" s="188"/>
      <c r="I521" s="186"/>
      <c r="J521" s="187"/>
      <c r="K521" s="188"/>
      <c r="L521" s="190"/>
      <c r="M521" s="190"/>
      <c r="N521" s="191"/>
      <c r="O521" s="191"/>
      <c r="Q521" s="8"/>
      <c r="R521" s="8"/>
    </row>
    <row r="522" ht="15.75" customHeight="1">
      <c r="A522" s="11"/>
      <c r="B522" s="186"/>
      <c r="C522" s="187"/>
      <c r="D522" s="188"/>
      <c r="E522" s="189"/>
      <c r="F522" s="189"/>
      <c r="G522" s="188"/>
      <c r="H522" s="188"/>
      <c r="I522" s="186"/>
      <c r="J522" s="187"/>
      <c r="K522" s="188"/>
      <c r="L522" s="190"/>
      <c r="M522" s="190"/>
      <c r="N522" s="191"/>
      <c r="O522" s="191"/>
      <c r="Q522" s="8"/>
      <c r="R522" s="8"/>
    </row>
    <row r="523" ht="15.75" customHeight="1">
      <c r="A523" s="11"/>
      <c r="B523" s="186"/>
      <c r="C523" s="187"/>
      <c r="D523" s="188"/>
      <c r="E523" s="189"/>
      <c r="F523" s="189"/>
      <c r="G523" s="188"/>
      <c r="H523" s="188"/>
      <c r="I523" s="186"/>
      <c r="J523" s="187"/>
      <c r="K523" s="188"/>
      <c r="L523" s="190"/>
      <c r="M523" s="190"/>
      <c r="N523" s="191"/>
      <c r="O523" s="191"/>
      <c r="Q523" s="8"/>
      <c r="R523" s="8"/>
    </row>
    <row r="524" ht="15.75" customHeight="1">
      <c r="A524" s="11"/>
      <c r="B524" s="186"/>
      <c r="C524" s="187"/>
      <c r="D524" s="188"/>
      <c r="E524" s="189"/>
      <c r="F524" s="189"/>
      <c r="G524" s="188"/>
      <c r="H524" s="188"/>
      <c r="I524" s="186"/>
      <c r="J524" s="187"/>
      <c r="K524" s="188"/>
      <c r="L524" s="190"/>
      <c r="M524" s="190"/>
      <c r="N524" s="191"/>
      <c r="O524" s="191"/>
      <c r="Q524" s="8"/>
      <c r="R524" s="8"/>
    </row>
    <row r="525" ht="15.75" customHeight="1">
      <c r="A525" s="11"/>
      <c r="B525" s="186"/>
      <c r="C525" s="187"/>
      <c r="D525" s="188"/>
      <c r="E525" s="189"/>
      <c r="F525" s="189"/>
      <c r="G525" s="188"/>
      <c r="H525" s="188"/>
      <c r="I525" s="186"/>
      <c r="J525" s="187"/>
      <c r="K525" s="188"/>
      <c r="L525" s="190"/>
      <c r="M525" s="190"/>
      <c r="N525" s="191"/>
      <c r="O525" s="191"/>
      <c r="Q525" s="8"/>
      <c r="R525" s="8"/>
    </row>
    <row r="526" ht="15.75" customHeight="1">
      <c r="A526" s="11"/>
      <c r="B526" s="186"/>
      <c r="C526" s="187"/>
      <c r="D526" s="188"/>
      <c r="E526" s="189"/>
      <c r="F526" s="189"/>
      <c r="G526" s="188"/>
      <c r="H526" s="188"/>
      <c r="I526" s="186"/>
      <c r="J526" s="187"/>
      <c r="K526" s="188"/>
      <c r="L526" s="190"/>
      <c r="M526" s="190"/>
      <c r="N526" s="191"/>
      <c r="O526" s="191"/>
      <c r="Q526" s="8"/>
      <c r="R526" s="8"/>
    </row>
    <row r="527" ht="15.75" customHeight="1">
      <c r="A527" s="11"/>
      <c r="B527" s="186"/>
      <c r="C527" s="187"/>
      <c r="D527" s="188"/>
      <c r="E527" s="189"/>
      <c r="F527" s="189"/>
      <c r="G527" s="188"/>
      <c r="H527" s="188"/>
      <c r="I527" s="186"/>
      <c r="J527" s="187"/>
      <c r="K527" s="188"/>
      <c r="L527" s="190"/>
      <c r="M527" s="190"/>
      <c r="N527" s="191"/>
      <c r="O527" s="191"/>
      <c r="Q527" s="8"/>
      <c r="R527" s="8"/>
    </row>
    <row r="528" ht="15.75" customHeight="1">
      <c r="A528" s="11"/>
      <c r="B528" s="186"/>
      <c r="C528" s="187"/>
      <c r="D528" s="188"/>
      <c r="E528" s="189"/>
      <c r="F528" s="189"/>
      <c r="G528" s="188"/>
      <c r="H528" s="188"/>
      <c r="I528" s="186"/>
      <c r="J528" s="187"/>
      <c r="K528" s="188"/>
      <c r="L528" s="190"/>
      <c r="M528" s="190"/>
      <c r="N528" s="191"/>
      <c r="O528" s="191"/>
      <c r="Q528" s="8"/>
      <c r="R528" s="8"/>
    </row>
    <row r="529" ht="15.75" customHeight="1">
      <c r="A529" s="11"/>
      <c r="B529" s="186"/>
      <c r="C529" s="187"/>
      <c r="D529" s="188"/>
      <c r="E529" s="189"/>
      <c r="F529" s="189"/>
      <c r="G529" s="188"/>
      <c r="H529" s="188"/>
      <c r="I529" s="186"/>
      <c r="J529" s="187"/>
      <c r="K529" s="188"/>
      <c r="L529" s="190"/>
      <c r="M529" s="190"/>
      <c r="N529" s="191"/>
      <c r="O529" s="191"/>
      <c r="Q529" s="8"/>
      <c r="R529" s="8"/>
    </row>
    <row r="530" ht="15.75" customHeight="1">
      <c r="A530" s="11"/>
      <c r="B530" s="186"/>
      <c r="C530" s="187"/>
      <c r="D530" s="188"/>
      <c r="E530" s="189"/>
      <c r="F530" s="189"/>
      <c r="G530" s="188"/>
      <c r="H530" s="188"/>
      <c r="I530" s="186"/>
      <c r="J530" s="187"/>
      <c r="K530" s="188"/>
      <c r="L530" s="190"/>
      <c r="M530" s="190"/>
      <c r="N530" s="191"/>
      <c r="O530" s="191"/>
      <c r="Q530" s="8"/>
      <c r="R530" s="8"/>
    </row>
    <row r="531" ht="15.75" customHeight="1">
      <c r="A531" s="11"/>
      <c r="B531" s="186"/>
      <c r="C531" s="187"/>
      <c r="D531" s="188"/>
      <c r="E531" s="189"/>
      <c r="F531" s="189"/>
      <c r="G531" s="188"/>
      <c r="H531" s="188"/>
      <c r="I531" s="186"/>
      <c r="J531" s="187"/>
      <c r="K531" s="188"/>
      <c r="L531" s="190"/>
      <c r="M531" s="190"/>
      <c r="N531" s="191"/>
      <c r="O531" s="191"/>
      <c r="Q531" s="8"/>
      <c r="R531" s="8"/>
    </row>
    <row r="532" ht="15.75" customHeight="1">
      <c r="A532" s="11"/>
      <c r="B532" s="186"/>
      <c r="C532" s="187"/>
      <c r="D532" s="188"/>
      <c r="E532" s="189"/>
      <c r="F532" s="189"/>
      <c r="G532" s="188"/>
      <c r="H532" s="188"/>
      <c r="I532" s="186"/>
      <c r="J532" s="187"/>
      <c r="K532" s="188"/>
      <c r="L532" s="190"/>
      <c r="M532" s="190"/>
      <c r="N532" s="191"/>
      <c r="O532" s="191"/>
      <c r="Q532" s="8"/>
      <c r="R532" s="8"/>
    </row>
    <row r="533" ht="15.75" customHeight="1">
      <c r="A533" s="11"/>
      <c r="B533" s="186"/>
      <c r="C533" s="187"/>
      <c r="D533" s="188"/>
      <c r="E533" s="189"/>
      <c r="F533" s="189"/>
      <c r="G533" s="188"/>
      <c r="H533" s="188"/>
      <c r="I533" s="186"/>
      <c r="J533" s="187"/>
      <c r="K533" s="188"/>
      <c r="L533" s="190"/>
      <c r="M533" s="190"/>
      <c r="N533" s="191"/>
      <c r="O533" s="191"/>
      <c r="Q533" s="8"/>
      <c r="R533" s="8"/>
    </row>
    <row r="534" ht="15.75" customHeight="1">
      <c r="A534" s="11"/>
      <c r="B534" s="186"/>
      <c r="C534" s="187"/>
      <c r="D534" s="188"/>
      <c r="E534" s="189"/>
      <c r="F534" s="189"/>
      <c r="G534" s="188"/>
      <c r="H534" s="188"/>
      <c r="I534" s="186"/>
      <c r="J534" s="187"/>
      <c r="K534" s="188"/>
      <c r="L534" s="190"/>
      <c r="M534" s="190"/>
      <c r="N534" s="191"/>
      <c r="O534" s="191"/>
      <c r="Q534" s="8"/>
      <c r="R534" s="8"/>
    </row>
    <row r="535" ht="15.75" customHeight="1">
      <c r="A535" s="11"/>
      <c r="B535" s="186"/>
      <c r="C535" s="187"/>
      <c r="D535" s="188"/>
      <c r="E535" s="189"/>
      <c r="F535" s="189"/>
      <c r="G535" s="188"/>
      <c r="H535" s="188"/>
      <c r="I535" s="186"/>
      <c r="J535" s="187"/>
      <c r="K535" s="188"/>
      <c r="L535" s="190"/>
      <c r="M535" s="190"/>
      <c r="N535" s="191"/>
      <c r="O535" s="191"/>
      <c r="Q535" s="8"/>
      <c r="R535" s="8"/>
    </row>
    <row r="536" ht="15.75" customHeight="1">
      <c r="A536" s="11"/>
      <c r="B536" s="186"/>
      <c r="C536" s="187"/>
      <c r="D536" s="188"/>
      <c r="E536" s="189"/>
      <c r="F536" s="189"/>
      <c r="G536" s="188"/>
      <c r="H536" s="188"/>
      <c r="I536" s="186"/>
      <c r="J536" s="187"/>
      <c r="K536" s="188"/>
      <c r="L536" s="190"/>
      <c r="M536" s="190"/>
      <c r="N536" s="191"/>
      <c r="O536" s="191"/>
      <c r="Q536" s="8"/>
      <c r="R536" s="8"/>
    </row>
    <row r="537" ht="15.75" customHeight="1">
      <c r="A537" s="11"/>
      <c r="B537" s="186"/>
      <c r="C537" s="187"/>
      <c r="D537" s="188"/>
      <c r="E537" s="189"/>
      <c r="F537" s="189"/>
      <c r="G537" s="188"/>
      <c r="H537" s="188"/>
      <c r="I537" s="186"/>
      <c r="J537" s="187"/>
      <c r="K537" s="188"/>
      <c r="L537" s="190"/>
      <c r="M537" s="190"/>
      <c r="N537" s="191"/>
      <c r="O537" s="191"/>
      <c r="Q537" s="8"/>
      <c r="R537" s="8"/>
    </row>
    <row r="538" ht="15.75" customHeight="1">
      <c r="A538" s="11"/>
      <c r="B538" s="186"/>
      <c r="C538" s="187"/>
      <c r="D538" s="188"/>
      <c r="E538" s="189"/>
      <c r="F538" s="189"/>
      <c r="G538" s="188"/>
      <c r="H538" s="188"/>
      <c r="I538" s="186"/>
      <c r="J538" s="187"/>
      <c r="K538" s="188"/>
      <c r="L538" s="190"/>
      <c r="M538" s="190"/>
      <c r="N538" s="191"/>
      <c r="O538" s="191"/>
      <c r="Q538" s="8"/>
      <c r="R538" s="8"/>
    </row>
    <row r="539" ht="15.75" customHeight="1">
      <c r="A539" s="11"/>
      <c r="B539" s="186"/>
      <c r="C539" s="187"/>
      <c r="D539" s="188"/>
      <c r="E539" s="189"/>
      <c r="F539" s="189"/>
      <c r="G539" s="188"/>
      <c r="H539" s="188"/>
      <c r="I539" s="186"/>
      <c r="J539" s="187"/>
      <c r="K539" s="188"/>
      <c r="L539" s="190"/>
      <c r="M539" s="190"/>
      <c r="N539" s="191"/>
      <c r="O539" s="191"/>
      <c r="Q539" s="8"/>
      <c r="R539" s="8"/>
    </row>
    <row r="540" ht="15.75" customHeight="1">
      <c r="A540" s="11"/>
      <c r="B540" s="186"/>
      <c r="C540" s="187"/>
      <c r="D540" s="188"/>
      <c r="E540" s="189"/>
      <c r="F540" s="189"/>
      <c r="G540" s="188"/>
      <c r="H540" s="188"/>
      <c r="I540" s="186"/>
      <c r="J540" s="187"/>
      <c r="K540" s="188"/>
      <c r="L540" s="190"/>
      <c r="M540" s="190"/>
      <c r="N540" s="191"/>
      <c r="O540" s="191"/>
      <c r="Q540" s="8"/>
      <c r="R540" s="8"/>
    </row>
    <row r="541" ht="15.75" customHeight="1">
      <c r="A541" s="11"/>
      <c r="B541" s="186"/>
      <c r="C541" s="187"/>
      <c r="D541" s="188"/>
      <c r="E541" s="189"/>
      <c r="F541" s="189"/>
      <c r="G541" s="188"/>
      <c r="H541" s="188"/>
      <c r="I541" s="186"/>
      <c r="J541" s="187"/>
      <c r="K541" s="188"/>
      <c r="L541" s="190"/>
      <c r="M541" s="190"/>
      <c r="N541" s="191"/>
      <c r="O541" s="191"/>
      <c r="Q541" s="8"/>
      <c r="R541" s="8"/>
    </row>
    <row r="542" ht="15.75" customHeight="1">
      <c r="A542" s="11"/>
      <c r="B542" s="186"/>
      <c r="C542" s="187"/>
      <c r="D542" s="188"/>
      <c r="E542" s="189"/>
      <c r="F542" s="189"/>
      <c r="G542" s="188"/>
      <c r="H542" s="188"/>
      <c r="I542" s="186"/>
      <c r="J542" s="187"/>
      <c r="K542" s="188"/>
      <c r="L542" s="190"/>
      <c r="M542" s="190"/>
      <c r="N542" s="191"/>
      <c r="O542" s="191"/>
      <c r="Q542" s="8"/>
      <c r="R542" s="8"/>
    </row>
    <row r="543" ht="15.75" customHeight="1">
      <c r="A543" s="11"/>
      <c r="B543" s="186"/>
      <c r="C543" s="187"/>
      <c r="D543" s="188"/>
      <c r="E543" s="189"/>
      <c r="F543" s="189"/>
      <c r="G543" s="188"/>
      <c r="H543" s="188"/>
      <c r="I543" s="186"/>
      <c r="J543" s="187"/>
      <c r="K543" s="188"/>
      <c r="L543" s="190"/>
      <c r="M543" s="190"/>
      <c r="N543" s="191"/>
      <c r="O543" s="191"/>
      <c r="Q543" s="8"/>
      <c r="R543" s="8"/>
    </row>
    <row r="544" ht="15.75" customHeight="1">
      <c r="A544" s="11"/>
      <c r="B544" s="186"/>
      <c r="C544" s="187"/>
      <c r="D544" s="188"/>
      <c r="E544" s="189"/>
      <c r="F544" s="189"/>
      <c r="G544" s="188"/>
      <c r="H544" s="188"/>
      <c r="I544" s="186"/>
      <c r="J544" s="187"/>
      <c r="K544" s="188"/>
      <c r="L544" s="190"/>
      <c r="M544" s="190"/>
      <c r="N544" s="191"/>
      <c r="O544" s="191"/>
      <c r="Q544" s="8"/>
      <c r="R544" s="8"/>
    </row>
    <row r="545" ht="15.75" customHeight="1">
      <c r="A545" s="11"/>
      <c r="B545" s="186"/>
      <c r="C545" s="187"/>
      <c r="D545" s="188"/>
      <c r="E545" s="189"/>
      <c r="F545" s="189"/>
      <c r="G545" s="188"/>
      <c r="H545" s="188"/>
      <c r="I545" s="186"/>
      <c r="J545" s="187"/>
      <c r="K545" s="188"/>
      <c r="L545" s="190"/>
      <c r="M545" s="190"/>
      <c r="N545" s="191"/>
      <c r="O545" s="191"/>
      <c r="Q545" s="8"/>
      <c r="R545" s="8"/>
    </row>
    <row r="546" ht="15.75" customHeight="1">
      <c r="A546" s="11"/>
      <c r="B546" s="186"/>
      <c r="C546" s="187"/>
      <c r="D546" s="188"/>
      <c r="E546" s="189"/>
      <c r="F546" s="189"/>
      <c r="G546" s="188"/>
      <c r="H546" s="188"/>
      <c r="I546" s="186"/>
      <c r="J546" s="187"/>
      <c r="K546" s="188"/>
      <c r="L546" s="190"/>
      <c r="M546" s="190"/>
      <c r="N546" s="191"/>
      <c r="O546" s="191"/>
      <c r="Q546" s="8"/>
      <c r="R546" s="8"/>
    </row>
    <row r="547" ht="15.75" customHeight="1">
      <c r="A547" s="11"/>
      <c r="B547" s="186"/>
      <c r="C547" s="187"/>
      <c r="D547" s="188"/>
      <c r="E547" s="189"/>
      <c r="F547" s="189"/>
      <c r="G547" s="188"/>
      <c r="H547" s="188"/>
      <c r="I547" s="186"/>
      <c r="J547" s="187"/>
      <c r="K547" s="188"/>
      <c r="L547" s="190"/>
      <c r="M547" s="190"/>
      <c r="N547" s="191"/>
      <c r="O547" s="191"/>
      <c r="Q547" s="8"/>
      <c r="R547" s="8"/>
    </row>
    <row r="548" ht="15.75" customHeight="1">
      <c r="A548" s="11"/>
      <c r="B548" s="186"/>
      <c r="C548" s="187"/>
      <c r="D548" s="188"/>
      <c r="E548" s="189"/>
      <c r="F548" s="189"/>
      <c r="G548" s="188"/>
      <c r="H548" s="188"/>
      <c r="I548" s="186"/>
      <c r="J548" s="187"/>
      <c r="K548" s="188"/>
      <c r="L548" s="190"/>
      <c r="M548" s="190"/>
      <c r="N548" s="191"/>
      <c r="O548" s="191"/>
      <c r="Q548" s="8"/>
      <c r="R548" s="8"/>
    </row>
    <row r="549" ht="15.75" customHeight="1">
      <c r="A549" s="11"/>
      <c r="B549" s="186"/>
      <c r="C549" s="187"/>
      <c r="D549" s="188"/>
      <c r="E549" s="189"/>
      <c r="F549" s="189"/>
      <c r="G549" s="188"/>
      <c r="H549" s="188"/>
      <c r="I549" s="186"/>
      <c r="J549" s="187"/>
      <c r="K549" s="188"/>
      <c r="L549" s="190"/>
      <c r="M549" s="190"/>
      <c r="N549" s="191"/>
      <c r="O549" s="191"/>
      <c r="Q549" s="8"/>
      <c r="R549" s="8"/>
    </row>
    <row r="550" ht="15.75" customHeight="1">
      <c r="A550" s="11"/>
      <c r="B550" s="186"/>
      <c r="C550" s="187"/>
      <c r="D550" s="188"/>
      <c r="E550" s="189"/>
      <c r="F550" s="189"/>
      <c r="G550" s="188"/>
      <c r="H550" s="188"/>
      <c r="I550" s="186"/>
      <c r="J550" s="187"/>
      <c r="K550" s="188"/>
      <c r="L550" s="190"/>
      <c r="M550" s="190"/>
      <c r="N550" s="191"/>
      <c r="O550" s="191"/>
      <c r="Q550" s="8"/>
      <c r="R550" s="8"/>
    </row>
    <row r="551" ht="15.75" customHeight="1">
      <c r="A551" s="11"/>
      <c r="B551" s="186"/>
      <c r="C551" s="187"/>
      <c r="D551" s="188"/>
      <c r="E551" s="189"/>
      <c r="F551" s="189"/>
      <c r="G551" s="188"/>
      <c r="H551" s="188"/>
      <c r="I551" s="186"/>
      <c r="J551" s="187"/>
      <c r="K551" s="188"/>
      <c r="L551" s="190"/>
      <c r="M551" s="190"/>
      <c r="N551" s="191"/>
      <c r="O551" s="191"/>
      <c r="Q551" s="8"/>
      <c r="R551" s="8"/>
    </row>
    <row r="552" ht="15.75" customHeight="1">
      <c r="A552" s="11"/>
      <c r="B552" s="186"/>
      <c r="C552" s="187"/>
      <c r="D552" s="188"/>
      <c r="E552" s="189"/>
      <c r="F552" s="189"/>
      <c r="G552" s="188"/>
      <c r="H552" s="188"/>
      <c r="I552" s="186"/>
      <c r="J552" s="187"/>
      <c r="K552" s="188"/>
      <c r="L552" s="190"/>
      <c r="M552" s="190"/>
      <c r="N552" s="191"/>
      <c r="O552" s="191"/>
      <c r="Q552" s="8"/>
      <c r="R552" s="8"/>
    </row>
    <row r="553" ht="15.75" customHeight="1">
      <c r="A553" s="11"/>
      <c r="B553" s="186"/>
      <c r="C553" s="187"/>
      <c r="D553" s="188"/>
      <c r="E553" s="189"/>
      <c r="F553" s="189"/>
      <c r="G553" s="188"/>
      <c r="H553" s="188"/>
      <c r="I553" s="186"/>
      <c r="J553" s="187"/>
      <c r="K553" s="188"/>
      <c r="L553" s="190"/>
      <c r="M553" s="190"/>
      <c r="N553" s="191"/>
      <c r="O553" s="191"/>
      <c r="Q553" s="8"/>
      <c r="R553" s="8"/>
    </row>
    <row r="554" ht="15.75" customHeight="1">
      <c r="A554" s="11"/>
      <c r="B554" s="186"/>
      <c r="C554" s="187"/>
      <c r="D554" s="188"/>
      <c r="E554" s="189"/>
      <c r="F554" s="189"/>
      <c r="G554" s="188"/>
      <c r="H554" s="188"/>
      <c r="I554" s="186"/>
      <c r="J554" s="187"/>
      <c r="K554" s="188"/>
      <c r="L554" s="190"/>
      <c r="M554" s="190"/>
      <c r="N554" s="191"/>
      <c r="O554" s="191"/>
      <c r="Q554" s="8"/>
      <c r="R554" s="8"/>
    </row>
    <row r="555" ht="15.75" customHeight="1">
      <c r="A555" s="11"/>
      <c r="B555" s="186"/>
      <c r="C555" s="187"/>
      <c r="D555" s="188"/>
      <c r="E555" s="189"/>
      <c r="F555" s="189"/>
      <c r="G555" s="188"/>
      <c r="H555" s="188"/>
      <c r="I555" s="186"/>
      <c r="J555" s="187"/>
      <c r="K555" s="188"/>
      <c r="L555" s="190"/>
      <c r="M555" s="190"/>
      <c r="N555" s="191"/>
      <c r="O555" s="191"/>
      <c r="Q555" s="8"/>
      <c r="R555" s="8"/>
    </row>
    <row r="556" ht="15.75" customHeight="1">
      <c r="A556" s="11"/>
      <c r="B556" s="186"/>
      <c r="C556" s="187"/>
      <c r="D556" s="188"/>
      <c r="E556" s="189"/>
      <c r="F556" s="189"/>
      <c r="G556" s="188"/>
      <c r="H556" s="188"/>
      <c r="I556" s="186"/>
      <c r="J556" s="187"/>
      <c r="K556" s="188"/>
      <c r="L556" s="190"/>
      <c r="M556" s="190"/>
      <c r="N556" s="191"/>
      <c r="O556" s="191"/>
      <c r="Q556" s="8"/>
      <c r="R556" s="8"/>
    </row>
    <row r="557" ht="15.75" customHeight="1">
      <c r="A557" s="11"/>
      <c r="B557" s="186"/>
      <c r="C557" s="187"/>
      <c r="D557" s="188"/>
      <c r="E557" s="189"/>
      <c r="F557" s="189"/>
      <c r="G557" s="188"/>
      <c r="H557" s="188"/>
      <c r="I557" s="186"/>
      <c r="J557" s="187"/>
      <c r="K557" s="188"/>
      <c r="L557" s="190"/>
      <c r="M557" s="190"/>
      <c r="N557" s="191"/>
      <c r="O557" s="191"/>
      <c r="Q557" s="8"/>
      <c r="R557" s="8"/>
    </row>
    <row r="558" ht="15.75" customHeight="1">
      <c r="A558" s="11"/>
      <c r="B558" s="186"/>
      <c r="C558" s="187"/>
      <c r="D558" s="188"/>
      <c r="E558" s="189"/>
      <c r="F558" s="189"/>
      <c r="G558" s="188"/>
      <c r="H558" s="188"/>
      <c r="I558" s="186"/>
      <c r="J558" s="187"/>
      <c r="K558" s="188"/>
      <c r="L558" s="190"/>
      <c r="M558" s="190"/>
      <c r="N558" s="191"/>
      <c r="O558" s="191"/>
      <c r="Q558" s="8"/>
      <c r="R558" s="8"/>
    </row>
    <row r="559" ht="15.75" customHeight="1">
      <c r="A559" s="11"/>
      <c r="B559" s="186"/>
      <c r="C559" s="187"/>
      <c r="D559" s="188"/>
      <c r="E559" s="189"/>
      <c r="F559" s="189"/>
      <c r="G559" s="188"/>
      <c r="H559" s="188"/>
      <c r="I559" s="186"/>
      <c r="J559" s="187"/>
      <c r="K559" s="188"/>
      <c r="L559" s="190"/>
      <c r="M559" s="190"/>
      <c r="N559" s="191"/>
      <c r="O559" s="191"/>
      <c r="Q559" s="8"/>
      <c r="R559" s="8"/>
    </row>
    <row r="560" ht="15.75" customHeight="1">
      <c r="A560" s="11"/>
      <c r="B560" s="186"/>
      <c r="C560" s="187"/>
      <c r="D560" s="188"/>
      <c r="E560" s="189"/>
      <c r="F560" s="189"/>
      <c r="G560" s="188"/>
      <c r="H560" s="188"/>
      <c r="I560" s="186"/>
      <c r="J560" s="187"/>
      <c r="K560" s="188"/>
      <c r="L560" s="190"/>
      <c r="M560" s="190"/>
      <c r="N560" s="191"/>
      <c r="O560" s="191"/>
      <c r="Q560" s="8"/>
      <c r="R560" s="8"/>
    </row>
    <row r="561" ht="15.75" customHeight="1">
      <c r="A561" s="11"/>
      <c r="B561" s="186"/>
      <c r="C561" s="187"/>
      <c r="D561" s="188"/>
      <c r="E561" s="189"/>
      <c r="F561" s="189"/>
      <c r="G561" s="188"/>
      <c r="H561" s="188"/>
      <c r="I561" s="186"/>
      <c r="J561" s="187"/>
      <c r="K561" s="188"/>
      <c r="L561" s="190"/>
      <c r="M561" s="190"/>
      <c r="N561" s="191"/>
      <c r="O561" s="191"/>
      <c r="Q561" s="8"/>
      <c r="R561" s="8"/>
    </row>
    <row r="562" ht="15.75" customHeight="1">
      <c r="A562" s="11"/>
      <c r="B562" s="186"/>
      <c r="C562" s="187"/>
      <c r="D562" s="188"/>
      <c r="E562" s="189"/>
      <c r="F562" s="189"/>
      <c r="G562" s="188"/>
      <c r="H562" s="188"/>
      <c r="I562" s="186"/>
      <c r="J562" s="187"/>
      <c r="K562" s="188"/>
      <c r="L562" s="190"/>
      <c r="M562" s="190"/>
      <c r="N562" s="191"/>
      <c r="O562" s="191"/>
      <c r="Q562" s="8"/>
      <c r="R562" s="8"/>
    </row>
    <row r="563" ht="15.75" customHeight="1">
      <c r="A563" s="11"/>
      <c r="B563" s="186"/>
      <c r="C563" s="187"/>
      <c r="D563" s="188"/>
      <c r="E563" s="189"/>
      <c r="F563" s="189"/>
      <c r="G563" s="188"/>
      <c r="H563" s="188"/>
      <c r="I563" s="186"/>
      <c r="J563" s="187"/>
      <c r="K563" s="188"/>
      <c r="L563" s="190"/>
      <c r="M563" s="190"/>
      <c r="N563" s="191"/>
      <c r="O563" s="191"/>
      <c r="Q563" s="8"/>
      <c r="R563" s="8"/>
    </row>
    <row r="564" ht="15.75" customHeight="1">
      <c r="A564" s="11"/>
      <c r="B564" s="186"/>
      <c r="C564" s="187"/>
      <c r="D564" s="188"/>
      <c r="E564" s="189"/>
      <c r="F564" s="189"/>
      <c r="G564" s="188"/>
      <c r="H564" s="188"/>
      <c r="I564" s="186"/>
      <c r="J564" s="187"/>
      <c r="K564" s="188"/>
      <c r="L564" s="190"/>
      <c r="M564" s="190"/>
      <c r="N564" s="191"/>
      <c r="O564" s="191"/>
      <c r="Q564" s="8"/>
      <c r="R564" s="8"/>
    </row>
    <row r="565" ht="15.75" customHeight="1">
      <c r="A565" s="11"/>
      <c r="B565" s="186"/>
      <c r="C565" s="187"/>
      <c r="D565" s="188"/>
      <c r="E565" s="189"/>
      <c r="F565" s="189"/>
      <c r="G565" s="188"/>
      <c r="H565" s="188"/>
      <c r="I565" s="186"/>
      <c r="J565" s="187"/>
      <c r="K565" s="188"/>
      <c r="L565" s="190"/>
      <c r="M565" s="190"/>
      <c r="N565" s="191"/>
      <c r="O565" s="191"/>
      <c r="Q565" s="8"/>
      <c r="R565" s="8"/>
    </row>
    <row r="566" ht="15.75" customHeight="1">
      <c r="A566" s="11"/>
      <c r="B566" s="186"/>
      <c r="C566" s="187"/>
      <c r="D566" s="188"/>
      <c r="E566" s="189"/>
      <c r="F566" s="189"/>
      <c r="G566" s="188"/>
      <c r="H566" s="188"/>
      <c r="I566" s="186"/>
      <c r="J566" s="187"/>
      <c r="K566" s="188"/>
      <c r="L566" s="190"/>
      <c r="M566" s="190"/>
      <c r="N566" s="191"/>
      <c r="O566" s="191"/>
      <c r="Q566" s="8"/>
      <c r="R566" s="8"/>
    </row>
    <row r="567" ht="15.75" customHeight="1">
      <c r="A567" s="11"/>
      <c r="B567" s="186"/>
      <c r="C567" s="187"/>
      <c r="D567" s="188"/>
      <c r="E567" s="189"/>
      <c r="F567" s="189"/>
      <c r="G567" s="188"/>
      <c r="H567" s="188"/>
      <c r="I567" s="186"/>
      <c r="J567" s="187"/>
      <c r="K567" s="188"/>
      <c r="L567" s="190"/>
      <c r="M567" s="190"/>
      <c r="N567" s="191"/>
      <c r="O567" s="191"/>
      <c r="Q567" s="8"/>
      <c r="R567" s="8"/>
    </row>
    <row r="568" ht="15.75" customHeight="1">
      <c r="A568" s="11"/>
      <c r="B568" s="186"/>
      <c r="C568" s="187"/>
      <c r="D568" s="188"/>
      <c r="E568" s="189"/>
      <c r="F568" s="189"/>
      <c r="G568" s="188"/>
      <c r="H568" s="188"/>
      <c r="I568" s="186"/>
      <c r="J568" s="187"/>
      <c r="K568" s="188"/>
      <c r="L568" s="190"/>
      <c r="M568" s="190"/>
      <c r="N568" s="191"/>
      <c r="O568" s="191"/>
      <c r="Q568" s="8"/>
      <c r="R568" s="8"/>
    </row>
    <row r="569" ht="15.75" customHeight="1">
      <c r="A569" s="11"/>
      <c r="B569" s="186"/>
      <c r="C569" s="187"/>
      <c r="D569" s="188"/>
      <c r="E569" s="189"/>
      <c r="F569" s="189"/>
      <c r="G569" s="188"/>
      <c r="H569" s="188"/>
      <c r="I569" s="186"/>
      <c r="J569" s="187"/>
      <c r="K569" s="188"/>
      <c r="L569" s="190"/>
      <c r="M569" s="190"/>
      <c r="N569" s="191"/>
      <c r="O569" s="191"/>
      <c r="Q569" s="8"/>
      <c r="R569" s="8"/>
    </row>
    <row r="570" ht="15.75" customHeight="1">
      <c r="A570" s="11"/>
      <c r="B570" s="186"/>
      <c r="C570" s="187"/>
      <c r="D570" s="188"/>
      <c r="E570" s="189"/>
      <c r="F570" s="189"/>
      <c r="G570" s="188"/>
      <c r="H570" s="188"/>
      <c r="I570" s="186"/>
      <c r="J570" s="187"/>
      <c r="K570" s="188"/>
      <c r="L570" s="190"/>
      <c r="M570" s="190"/>
      <c r="N570" s="191"/>
      <c r="O570" s="191"/>
      <c r="Q570" s="8"/>
      <c r="R570" s="8"/>
    </row>
    <row r="571" ht="15.75" customHeight="1">
      <c r="A571" s="11"/>
      <c r="B571" s="186"/>
      <c r="C571" s="187"/>
      <c r="D571" s="188"/>
      <c r="E571" s="189"/>
      <c r="F571" s="189"/>
      <c r="G571" s="188"/>
      <c r="H571" s="188"/>
      <c r="I571" s="186"/>
      <c r="J571" s="187"/>
      <c r="K571" s="188"/>
      <c r="L571" s="190"/>
      <c r="M571" s="190"/>
      <c r="N571" s="191"/>
      <c r="O571" s="191"/>
      <c r="Q571" s="8"/>
      <c r="R571" s="8"/>
    </row>
    <row r="572" ht="15.75" customHeight="1">
      <c r="A572" s="11"/>
      <c r="B572" s="186"/>
      <c r="C572" s="187"/>
      <c r="D572" s="188"/>
      <c r="E572" s="189"/>
      <c r="F572" s="189"/>
      <c r="G572" s="188"/>
      <c r="H572" s="188"/>
      <c r="I572" s="186"/>
      <c r="J572" s="187"/>
      <c r="K572" s="188"/>
      <c r="L572" s="190"/>
      <c r="M572" s="190"/>
      <c r="N572" s="191"/>
      <c r="O572" s="191"/>
      <c r="Q572" s="8"/>
      <c r="R572" s="8"/>
    </row>
    <row r="573" ht="15.75" customHeight="1">
      <c r="A573" s="11"/>
      <c r="B573" s="186"/>
      <c r="C573" s="187"/>
      <c r="D573" s="188"/>
      <c r="E573" s="189"/>
      <c r="F573" s="189"/>
      <c r="G573" s="188"/>
      <c r="H573" s="188"/>
      <c r="I573" s="186"/>
      <c r="J573" s="187"/>
      <c r="K573" s="188"/>
      <c r="L573" s="190"/>
      <c r="M573" s="190"/>
      <c r="N573" s="191"/>
      <c r="O573" s="191"/>
      <c r="Q573" s="8"/>
      <c r="R573" s="8"/>
    </row>
    <row r="574" ht="15.75" customHeight="1">
      <c r="A574" s="11"/>
      <c r="B574" s="186"/>
      <c r="C574" s="187"/>
      <c r="D574" s="188"/>
      <c r="E574" s="189"/>
      <c r="F574" s="189"/>
      <c r="G574" s="188"/>
      <c r="H574" s="188"/>
      <c r="I574" s="186"/>
      <c r="J574" s="187"/>
      <c r="K574" s="188"/>
      <c r="L574" s="190"/>
      <c r="M574" s="190"/>
      <c r="N574" s="191"/>
      <c r="O574" s="191"/>
      <c r="Q574" s="8"/>
      <c r="R574" s="8"/>
    </row>
    <row r="575" ht="15.75" customHeight="1">
      <c r="A575" s="11"/>
      <c r="B575" s="186"/>
      <c r="C575" s="187"/>
      <c r="D575" s="188"/>
      <c r="E575" s="189"/>
      <c r="F575" s="189"/>
      <c r="G575" s="188"/>
      <c r="H575" s="188"/>
      <c r="I575" s="186"/>
      <c r="J575" s="187"/>
      <c r="K575" s="188"/>
      <c r="L575" s="190"/>
      <c r="M575" s="190"/>
      <c r="N575" s="191"/>
      <c r="O575" s="191"/>
      <c r="Q575" s="8"/>
      <c r="R575" s="8"/>
    </row>
    <row r="576" ht="15.75" customHeight="1">
      <c r="A576" s="11"/>
      <c r="B576" s="186"/>
      <c r="C576" s="187"/>
      <c r="D576" s="188"/>
      <c r="E576" s="189"/>
      <c r="F576" s="189"/>
      <c r="G576" s="188"/>
      <c r="H576" s="188"/>
      <c r="I576" s="186"/>
      <c r="J576" s="187"/>
      <c r="K576" s="188"/>
      <c r="L576" s="190"/>
      <c r="M576" s="190"/>
      <c r="N576" s="191"/>
      <c r="O576" s="191"/>
      <c r="Q576" s="8"/>
      <c r="R576" s="8"/>
    </row>
    <row r="577" ht="15.75" customHeight="1">
      <c r="A577" s="11"/>
      <c r="B577" s="186"/>
      <c r="C577" s="187"/>
      <c r="D577" s="188"/>
      <c r="E577" s="189"/>
      <c r="F577" s="189"/>
      <c r="G577" s="188"/>
      <c r="H577" s="188"/>
      <c r="I577" s="186"/>
      <c r="J577" s="187"/>
      <c r="K577" s="188"/>
      <c r="L577" s="190"/>
      <c r="M577" s="190"/>
      <c r="N577" s="191"/>
      <c r="O577" s="191"/>
      <c r="Q577" s="8"/>
      <c r="R577" s="8"/>
    </row>
    <row r="578" ht="15.75" customHeight="1">
      <c r="A578" s="11"/>
      <c r="B578" s="186"/>
      <c r="C578" s="187"/>
      <c r="D578" s="188"/>
      <c r="E578" s="189"/>
      <c r="F578" s="189"/>
      <c r="G578" s="188"/>
      <c r="H578" s="188"/>
      <c r="I578" s="186"/>
      <c r="J578" s="187"/>
      <c r="K578" s="188"/>
      <c r="L578" s="190"/>
      <c r="M578" s="190"/>
      <c r="N578" s="191"/>
      <c r="O578" s="191"/>
      <c r="Q578" s="8"/>
      <c r="R578" s="8"/>
    </row>
    <row r="579" ht="15.75" customHeight="1">
      <c r="A579" s="11"/>
      <c r="B579" s="186"/>
      <c r="C579" s="187"/>
      <c r="D579" s="188"/>
      <c r="E579" s="189"/>
      <c r="F579" s="189"/>
      <c r="G579" s="188"/>
      <c r="H579" s="188"/>
      <c r="I579" s="186"/>
      <c r="J579" s="187"/>
      <c r="K579" s="188"/>
      <c r="L579" s="190"/>
      <c r="M579" s="190"/>
      <c r="N579" s="191"/>
      <c r="O579" s="191"/>
      <c r="Q579" s="8"/>
      <c r="R579" s="8"/>
    </row>
    <row r="580" ht="15.75" customHeight="1">
      <c r="A580" s="11"/>
      <c r="B580" s="186"/>
      <c r="C580" s="187"/>
      <c r="D580" s="188"/>
      <c r="E580" s="189"/>
      <c r="F580" s="189"/>
      <c r="G580" s="188"/>
      <c r="H580" s="188"/>
      <c r="I580" s="186"/>
      <c r="J580" s="187"/>
      <c r="K580" s="188"/>
      <c r="L580" s="190"/>
      <c r="M580" s="190"/>
      <c r="N580" s="191"/>
      <c r="O580" s="191"/>
      <c r="Q580" s="8"/>
      <c r="R580" s="8"/>
    </row>
    <row r="581" ht="15.75" customHeight="1">
      <c r="A581" s="11"/>
      <c r="B581" s="186"/>
      <c r="C581" s="187"/>
      <c r="D581" s="188"/>
      <c r="E581" s="189"/>
      <c r="F581" s="189"/>
      <c r="G581" s="188"/>
      <c r="H581" s="188"/>
      <c r="I581" s="186"/>
      <c r="J581" s="187"/>
      <c r="K581" s="188"/>
      <c r="L581" s="190"/>
      <c r="M581" s="190"/>
      <c r="N581" s="191"/>
      <c r="O581" s="191"/>
      <c r="Q581" s="8"/>
      <c r="R581" s="8"/>
    </row>
    <row r="582" ht="15.75" customHeight="1">
      <c r="A582" s="11"/>
      <c r="B582" s="186"/>
      <c r="C582" s="187"/>
      <c r="D582" s="188"/>
      <c r="E582" s="189"/>
      <c r="F582" s="189"/>
      <c r="G582" s="188"/>
      <c r="H582" s="188"/>
      <c r="I582" s="186"/>
      <c r="J582" s="187"/>
      <c r="K582" s="188"/>
      <c r="L582" s="190"/>
      <c r="M582" s="190"/>
      <c r="N582" s="191"/>
      <c r="O582" s="191"/>
      <c r="Q582" s="8"/>
      <c r="R582" s="8"/>
    </row>
    <row r="583" ht="15.75" customHeight="1">
      <c r="A583" s="11"/>
      <c r="B583" s="186"/>
      <c r="C583" s="187"/>
      <c r="D583" s="188"/>
      <c r="E583" s="189"/>
      <c r="F583" s="189"/>
      <c r="G583" s="188"/>
      <c r="H583" s="188"/>
      <c r="I583" s="186"/>
      <c r="J583" s="187"/>
      <c r="K583" s="188"/>
      <c r="L583" s="190"/>
      <c r="M583" s="190"/>
      <c r="N583" s="191"/>
      <c r="O583" s="191"/>
      <c r="Q583" s="8"/>
      <c r="R583" s="8"/>
    </row>
    <row r="584" ht="15.75" customHeight="1">
      <c r="A584" s="11"/>
      <c r="B584" s="186"/>
      <c r="C584" s="187"/>
      <c r="D584" s="188"/>
      <c r="E584" s="189"/>
      <c r="F584" s="189"/>
      <c r="G584" s="188"/>
      <c r="H584" s="188"/>
      <c r="I584" s="186"/>
      <c r="J584" s="187"/>
      <c r="K584" s="188"/>
      <c r="L584" s="190"/>
      <c r="M584" s="190"/>
      <c r="N584" s="191"/>
      <c r="O584" s="191"/>
      <c r="Q584" s="8"/>
      <c r="R584" s="8"/>
    </row>
    <row r="585" ht="15.75" customHeight="1">
      <c r="A585" s="11"/>
      <c r="B585" s="186"/>
      <c r="C585" s="187"/>
      <c r="D585" s="188"/>
      <c r="E585" s="189"/>
      <c r="F585" s="189"/>
      <c r="G585" s="188"/>
      <c r="H585" s="188"/>
      <c r="I585" s="186"/>
      <c r="J585" s="187"/>
      <c r="K585" s="188"/>
      <c r="L585" s="190"/>
      <c r="M585" s="190"/>
      <c r="N585" s="191"/>
      <c r="O585" s="191"/>
      <c r="Q585" s="8"/>
      <c r="R585" s="8"/>
    </row>
    <row r="586" ht="15.75" customHeight="1">
      <c r="A586" s="11"/>
      <c r="B586" s="186"/>
      <c r="C586" s="187"/>
      <c r="D586" s="188"/>
      <c r="E586" s="189"/>
      <c r="F586" s="189"/>
      <c r="G586" s="188"/>
      <c r="H586" s="188"/>
      <c r="I586" s="186"/>
      <c r="J586" s="187"/>
      <c r="K586" s="188"/>
      <c r="L586" s="190"/>
      <c r="M586" s="190"/>
      <c r="N586" s="191"/>
      <c r="O586" s="191"/>
      <c r="Q586" s="8"/>
      <c r="R586" s="8"/>
    </row>
    <row r="587" ht="15.75" customHeight="1">
      <c r="A587" s="11"/>
      <c r="B587" s="186"/>
      <c r="C587" s="187"/>
      <c r="D587" s="188"/>
      <c r="E587" s="189"/>
      <c r="F587" s="189"/>
      <c r="G587" s="188"/>
      <c r="H587" s="188"/>
      <c r="I587" s="186"/>
      <c r="J587" s="187"/>
      <c r="K587" s="188"/>
      <c r="L587" s="190"/>
      <c r="M587" s="190"/>
      <c r="N587" s="191"/>
      <c r="O587" s="191"/>
      <c r="Q587" s="8"/>
      <c r="R587" s="8"/>
    </row>
    <row r="588" ht="15.75" customHeight="1">
      <c r="A588" s="11"/>
      <c r="B588" s="186"/>
      <c r="C588" s="187"/>
      <c r="D588" s="188"/>
      <c r="E588" s="189"/>
      <c r="F588" s="189"/>
      <c r="G588" s="188"/>
      <c r="H588" s="188"/>
      <c r="I588" s="186"/>
      <c r="J588" s="187"/>
      <c r="K588" s="188"/>
      <c r="L588" s="190"/>
      <c r="M588" s="190"/>
      <c r="N588" s="191"/>
      <c r="O588" s="191"/>
      <c r="Q588" s="8"/>
      <c r="R588" s="8"/>
    </row>
    <row r="589" ht="15.75" customHeight="1">
      <c r="A589" s="11"/>
      <c r="B589" s="186"/>
      <c r="C589" s="187"/>
      <c r="D589" s="188"/>
      <c r="E589" s="189"/>
      <c r="F589" s="189"/>
      <c r="G589" s="188"/>
      <c r="H589" s="188"/>
      <c r="I589" s="186"/>
      <c r="J589" s="187"/>
      <c r="K589" s="188"/>
      <c r="L589" s="190"/>
      <c r="M589" s="190"/>
      <c r="N589" s="191"/>
      <c r="O589" s="191"/>
      <c r="Q589" s="8"/>
      <c r="R589" s="8"/>
    </row>
    <row r="590" ht="15.75" customHeight="1">
      <c r="A590" s="11"/>
      <c r="B590" s="186"/>
      <c r="C590" s="187"/>
      <c r="D590" s="188"/>
      <c r="E590" s="189"/>
      <c r="F590" s="189"/>
      <c r="G590" s="188"/>
      <c r="H590" s="188"/>
      <c r="I590" s="186"/>
      <c r="J590" s="187"/>
      <c r="K590" s="188"/>
      <c r="L590" s="190"/>
      <c r="M590" s="190"/>
      <c r="N590" s="191"/>
      <c r="O590" s="191"/>
      <c r="Q590" s="8"/>
      <c r="R590" s="8"/>
    </row>
    <row r="591" ht="15.75" customHeight="1">
      <c r="A591" s="11"/>
      <c r="B591" s="186"/>
      <c r="C591" s="187"/>
      <c r="D591" s="188"/>
      <c r="E591" s="189"/>
      <c r="F591" s="189"/>
      <c r="G591" s="188"/>
      <c r="H591" s="188"/>
      <c r="I591" s="186"/>
      <c r="J591" s="187"/>
      <c r="K591" s="188"/>
      <c r="L591" s="190"/>
      <c r="M591" s="190"/>
      <c r="N591" s="191"/>
      <c r="O591" s="191"/>
      <c r="Q591" s="8"/>
      <c r="R591" s="8"/>
    </row>
    <row r="592" ht="15.75" customHeight="1">
      <c r="A592" s="11"/>
      <c r="B592" s="186"/>
      <c r="C592" s="187"/>
      <c r="D592" s="188"/>
      <c r="E592" s="189"/>
      <c r="F592" s="189"/>
      <c r="G592" s="188"/>
      <c r="H592" s="188"/>
      <c r="I592" s="186"/>
      <c r="J592" s="187"/>
      <c r="K592" s="188"/>
      <c r="L592" s="190"/>
      <c r="M592" s="190"/>
      <c r="N592" s="191"/>
      <c r="O592" s="191"/>
      <c r="Q592" s="8"/>
      <c r="R592" s="8"/>
    </row>
    <row r="593" ht="15.75" customHeight="1">
      <c r="A593" s="11"/>
      <c r="B593" s="186"/>
      <c r="C593" s="187"/>
      <c r="D593" s="188"/>
      <c r="E593" s="189"/>
      <c r="F593" s="189"/>
      <c r="G593" s="188"/>
      <c r="H593" s="188"/>
      <c r="I593" s="186"/>
      <c r="J593" s="187"/>
      <c r="K593" s="188"/>
      <c r="L593" s="190"/>
      <c r="M593" s="190"/>
      <c r="N593" s="191"/>
      <c r="O593" s="191"/>
      <c r="Q593" s="8"/>
      <c r="R593" s="8"/>
    </row>
    <row r="594" ht="15.75" customHeight="1">
      <c r="A594" s="11"/>
      <c r="B594" s="186"/>
      <c r="C594" s="187"/>
      <c r="D594" s="188"/>
      <c r="E594" s="189"/>
      <c r="F594" s="189"/>
      <c r="G594" s="188"/>
      <c r="H594" s="188"/>
      <c r="I594" s="186"/>
      <c r="J594" s="187"/>
      <c r="K594" s="188"/>
      <c r="L594" s="190"/>
      <c r="M594" s="190"/>
      <c r="N594" s="191"/>
      <c r="O594" s="191"/>
      <c r="Q594" s="8"/>
      <c r="R594" s="8"/>
    </row>
    <row r="595" ht="15.75" customHeight="1">
      <c r="A595" s="11"/>
      <c r="B595" s="186"/>
      <c r="C595" s="187"/>
      <c r="D595" s="188"/>
      <c r="E595" s="189"/>
      <c r="F595" s="189"/>
      <c r="G595" s="188"/>
      <c r="H595" s="188"/>
      <c r="I595" s="186"/>
      <c r="J595" s="187"/>
      <c r="K595" s="188"/>
      <c r="L595" s="190"/>
      <c r="M595" s="190"/>
      <c r="N595" s="191"/>
      <c r="O595" s="191"/>
      <c r="Q595" s="8"/>
      <c r="R595" s="8"/>
    </row>
    <row r="596" ht="15.75" customHeight="1">
      <c r="A596" s="11"/>
      <c r="B596" s="186"/>
      <c r="C596" s="187"/>
      <c r="D596" s="188"/>
      <c r="E596" s="189"/>
      <c r="F596" s="189"/>
      <c r="G596" s="188"/>
      <c r="H596" s="188"/>
      <c r="I596" s="186"/>
      <c r="J596" s="187"/>
      <c r="K596" s="188"/>
      <c r="L596" s="190"/>
      <c r="M596" s="190"/>
      <c r="N596" s="191"/>
      <c r="O596" s="191"/>
      <c r="Q596" s="8"/>
      <c r="R596" s="8"/>
    </row>
    <row r="597" ht="15.75" customHeight="1">
      <c r="A597" s="11"/>
      <c r="B597" s="186"/>
      <c r="C597" s="187"/>
      <c r="D597" s="188"/>
      <c r="E597" s="189"/>
      <c r="F597" s="189"/>
      <c r="G597" s="188"/>
      <c r="H597" s="188"/>
      <c r="I597" s="186"/>
      <c r="J597" s="187"/>
      <c r="K597" s="188"/>
      <c r="L597" s="190"/>
      <c r="M597" s="190"/>
      <c r="N597" s="191"/>
      <c r="O597" s="191"/>
      <c r="Q597" s="8"/>
      <c r="R597" s="8"/>
    </row>
    <row r="598" ht="15.75" customHeight="1">
      <c r="A598" s="11"/>
      <c r="B598" s="186"/>
      <c r="C598" s="187"/>
      <c r="D598" s="188"/>
      <c r="E598" s="189"/>
      <c r="F598" s="189"/>
      <c r="G598" s="188"/>
      <c r="H598" s="188"/>
      <c r="I598" s="186"/>
      <c r="J598" s="187"/>
      <c r="K598" s="188"/>
      <c r="L598" s="190"/>
      <c r="M598" s="190"/>
      <c r="N598" s="191"/>
      <c r="O598" s="191"/>
      <c r="Q598" s="8"/>
      <c r="R598" s="8"/>
    </row>
    <row r="599" ht="15.75" customHeight="1">
      <c r="A599" s="11"/>
      <c r="B599" s="186"/>
      <c r="C599" s="187"/>
      <c r="D599" s="188"/>
      <c r="E599" s="189"/>
      <c r="F599" s="189"/>
      <c r="G599" s="188"/>
      <c r="H599" s="188"/>
      <c r="I599" s="186"/>
      <c r="J599" s="187"/>
      <c r="K599" s="188"/>
      <c r="L599" s="190"/>
      <c r="M599" s="190"/>
      <c r="N599" s="191"/>
      <c r="O599" s="191"/>
      <c r="Q599" s="8"/>
      <c r="R599" s="8"/>
    </row>
    <row r="600" ht="15.75" customHeight="1">
      <c r="A600" s="11"/>
      <c r="B600" s="186"/>
      <c r="C600" s="187"/>
      <c r="D600" s="188"/>
      <c r="E600" s="189"/>
      <c r="F600" s="189"/>
      <c r="G600" s="188"/>
      <c r="H600" s="188"/>
      <c r="I600" s="186"/>
      <c r="J600" s="187"/>
      <c r="K600" s="188"/>
      <c r="L600" s="190"/>
      <c r="M600" s="190"/>
      <c r="N600" s="191"/>
      <c r="O600" s="191"/>
      <c r="Q600" s="8"/>
      <c r="R600" s="8"/>
    </row>
    <row r="601" ht="15.75" customHeight="1">
      <c r="A601" s="11"/>
      <c r="B601" s="186"/>
      <c r="C601" s="187"/>
      <c r="D601" s="188"/>
      <c r="E601" s="189"/>
      <c r="F601" s="189"/>
      <c r="G601" s="188"/>
      <c r="H601" s="188"/>
      <c r="I601" s="186"/>
      <c r="J601" s="187"/>
      <c r="K601" s="188"/>
      <c r="L601" s="190"/>
      <c r="M601" s="190"/>
      <c r="N601" s="191"/>
      <c r="O601" s="191"/>
      <c r="Q601" s="8"/>
      <c r="R601" s="8"/>
    </row>
    <row r="602" ht="15.75" customHeight="1">
      <c r="A602" s="11"/>
      <c r="B602" s="186"/>
      <c r="C602" s="187"/>
      <c r="D602" s="188"/>
      <c r="E602" s="189"/>
      <c r="F602" s="189"/>
      <c r="G602" s="188"/>
      <c r="H602" s="188"/>
      <c r="I602" s="186"/>
      <c r="J602" s="187"/>
      <c r="K602" s="188"/>
      <c r="L602" s="190"/>
      <c r="M602" s="190"/>
      <c r="N602" s="191"/>
      <c r="O602" s="191"/>
      <c r="Q602" s="8"/>
      <c r="R602" s="8"/>
    </row>
    <row r="603" ht="15.75" customHeight="1">
      <c r="A603" s="11"/>
      <c r="B603" s="186"/>
      <c r="C603" s="187"/>
      <c r="D603" s="188"/>
      <c r="E603" s="189"/>
      <c r="F603" s="189"/>
      <c r="G603" s="188"/>
      <c r="H603" s="188"/>
      <c r="I603" s="186"/>
      <c r="J603" s="187"/>
      <c r="K603" s="188"/>
      <c r="L603" s="190"/>
      <c r="M603" s="190"/>
      <c r="N603" s="191"/>
      <c r="O603" s="191"/>
      <c r="Q603" s="8"/>
      <c r="R603" s="8"/>
    </row>
    <row r="604" ht="15.75" customHeight="1">
      <c r="A604" s="11"/>
      <c r="B604" s="186"/>
      <c r="C604" s="187"/>
      <c r="D604" s="188"/>
      <c r="E604" s="189"/>
      <c r="F604" s="189"/>
      <c r="G604" s="188"/>
      <c r="H604" s="188"/>
      <c r="I604" s="186"/>
      <c r="J604" s="187"/>
      <c r="K604" s="188"/>
      <c r="L604" s="190"/>
      <c r="M604" s="190"/>
      <c r="N604" s="191"/>
      <c r="O604" s="191"/>
      <c r="Q604" s="8"/>
      <c r="R604" s="8"/>
    </row>
    <row r="605" ht="15.75" customHeight="1">
      <c r="A605" s="11"/>
      <c r="B605" s="186"/>
      <c r="C605" s="187"/>
      <c r="D605" s="188"/>
      <c r="E605" s="189"/>
      <c r="F605" s="189"/>
      <c r="G605" s="188"/>
      <c r="H605" s="188"/>
      <c r="I605" s="186"/>
      <c r="J605" s="187"/>
      <c r="K605" s="188"/>
      <c r="L605" s="190"/>
      <c r="M605" s="190"/>
      <c r="N605" s="191"/>
      <c r="O605" s="191"/>
      <c r="Q605" s="8"/>
      <c r="R605" s="8"/>
    </row>
    <row r="606" ht="15.75" customHeight="1">
      <c r="A606" s="11"/>
      <c r="B606" s="186"/>
      <c r="C606" s="187"/>
      <c r="D606" s="188"/>
      <c r="E606" s="189"/>
      <c r="F606" s="189"/>
      <c r="G606" s="188"/>
      <c r="H606" s="188"/>
      <c r="I606" s="186"/>
      <c r="J606" s="187"/>
      <c r="K606" s="188"/>
      <c r="L606" s="190"/>
      <c r="M606" s="190"/>
      <c r="N606" s="191"/>
      <c r="O606" s="191"/>
      <c r="Q606" s="8"/>
      <c r="R606" s="8"/>
    </row>
    <row r="607" ht="15.75" customHeight="1">
      <c r="A607" s="11"/>
      <c r="B607" s="186"/>
      <c r="C607" s="187"/>
      <c r="D607" s="188"/>
      <c r="E607" s="189"/>
      <c r="F607" s="189"/>
      <c r="G607" s="188"/>
      <c r="H607" s="188"/>
      <c r="I607" s="186"/>
      <c r="J607" s="187"/>
      <c r="K607" s="188"/>
      <c r="L607" s="190"/>
      <c r="M607" s="190"/>
      <c r="N607" s="191"/>
      <c r="O607" s="191"/>
      <c r="Q607" s="8"/>
      <c r="R607" s="8"/>
    </row>
    <row r="608" ht="15.75" customHeight="1">
      <c r="A608" s="11"/>
      <c r="B608" s="186"/>
      <c r="C608" s="187"/>
      <c r="D608" s="188"/>
      <c r="E608" s="189"/>
      <c r="F608" s="189"/>
      <c r="G608" s="188"/>
      <c r="H608" s="188"/>
      <c r="I608" s="186"/>
      <c r="J608" s="187"/>
      <c r="K608" s="188"/>
      <c r="L608" s="190"/>
      <c r="M608" s="190"/>
      <c r="N608" s="191"/>
      <c r="O608" s="191"/>
      <c r="Q608" s="8"/>
      <c r="R608" s="8"/>
    </row>
    <row r="609" ht="15.75" customHeight="1">
      <c r="A609" s="11"/>
      <c r="B609" s="186"/>
      <c r="C609" s="187"/>
      <c r="D609" s="188"/>
      <c r="E609" s="189"/>
      <c r="F609" s="189"/>
      <c r="G609" s="188"/>
      <c r="H609" s="188"/>
      <c r="I609" s="186"/>
      <c r="J609" s="187"/>
      <c r="K609" s="188"/>
      <c r="L609" s="190"/>
      <c r="M609" s="190"/>
      <c r="N609" s="191"/>
      <c r="O609" s="191"/>
      <c r="Q609" s="8"/>
      <c r="R609" s="8"/>
    </row>
    <row r="610" ht="15.75" customHeight="1">
      <c r="A610" s="11"/>
      <c r="B610" s="186"/>
      <c r="C610" s="187"/>
      <c r="D610" s="188"/>
      <c r="E610" s="189"/>
      <c r="F610" s="189"/>
      <c r="G610" s="188"/>
      <c r="H610" s="188"/>
      <c r="I610" s="186"/>
      <c r="J610" s="187"/>
      <c r="K610" s="188"/>
      <c r="L610" s="190"/>
      <c r="M610" s="190"/>
      <c r="N610" s="191"/>
      <c r="O610" s="191"/>
      <c r="Q610" s="8"/>
      <c r="R610" s="8"/>
    </row>
    <row r="611" ht="15.75" customHeight="1">
      <c r="A611" s="11"/>
      <c r="B611" s="186"/>
      <c r="C611" s="187"/>
      <c r="D611" s="188"/>
      <c r="E611" s="189"/>
      <c r="F611" s="189"/>
      <c r="G611" s="188"/>
      <c r="H611" s="188"/>
      <c r="I611" s="186"/>
      <c r="J611" s="187"/>
      <c r="K611" s="188"/>
      <c r="L611" s="190"/>
      <c r="M611" s="190"/>
      <c r="N611" s="191"/>
      <c r="O611" s="191"/>
      <c r="Q611" s="8"/>
      <c r="R611" s="8"/>
    </row>
    <row r="612" ht="15.75" customHeight="1">
      <c r="A612" s="11"/>
      <c r="B612" s="186"/>
      <c r="C612" s="187"/>
      <c r="D612" s="188"/>
      <c r="E612" s="189"/>
      <c r="F612" s="189"/>
      <c r="G612" s="188"/>
      <c r="H612" s="188"/>
      <c r="I612" s="186"/>
      <c r="J612" s="187"/>
      <c r="K612" s="188"/>
      <c r="L612" s="190"/>
      <c r="M612" s="190"/>
      <c r="N612" s="191"/>
      <c r="O612" s="191"/>
      <c r="Q612" s="8"/>
      <c r="R612" s="8"/>
    </row>
    <row r="613" ht="15.75" customHeight="1">
      <c r="A613" s="11"/>
      <c r="B613" s="186"/>
      <c r="C613" s="187"/>
      <c r="D613" s="188"/>
      <c r="E613" s="189"/>
      <c r="F613" s="189"/>
      <c r="G613" s="188"/>
      <c r="H613" s="188"/>
      <c r="I613" s="186"/>
      <c r="J613" s="187"/>
      <c r="K613" s="188"/>
      <c r="L613" s="190"/>
      <c r="M613" s="190"/>
      <c r="N613" s="191"/>
      <c r="O613" s="191"/>
      <c r="Q613" s="8"/>
      <c r="R613" s="8"/>
    </row>
    <row r="614" ht="15.75" customHeight="1">
      <c r="A614" s="11"/>
      <c r="B614" s="186"/>
      <c r="C614" s="187"/>
      <c r="D614" s="188"/>
      <c r="E614" s="189"/>
      <c r="F614" s="189"/>
      <c r="G614" s="188"/>
      <c r="H614" s="188"/>
      <c r="I614" s="186"/>
      <c r="J614" s="187"/>
      <c r="K614" s="188"/>
      <c r="L614" s="190"/>
      <c r="M614" s="190"/>
      <c r="N614" s="191"/>
      <c r="O614" s="191"/>
      <c r="Q614" s="8"/>
      <c r="R614" s="8"/>
    </row>
    <row r="615" ht="15.75" customHeight="1">
      <c r="A615" s="11"/>
      <c r="B615" s="186"/>
      <c r="C615" s="187"/>
      <c r="D615" s="188"/>
      <c r="E615" s="189"/>
      <c r="F615" s="189"/>
      <c r="G615" s="188"/>
      <c r="H615" s="188"/>
      <c r="I615" s="186"/>
      <c r="J615" s="187"/>
      <c r="K615" s="188"/>
      <c r="L615" s="190"/>
      <c r="M615" s="190"/>
      <c r="N615" s="191"/>
      <c r="O615" s="191"/>
      <c r="Q615" s="8"/>
      <c r="R615" s="8"/>
    </row>
    <row r="616" ht="15.75" customHeight="1">
      <c r="A616" s="11"/>
      <c r="B616" s="186"/>
      <c r="C616" s="187"/>
      <c r="D616" s="188"/>
      <c r="E616" s="189"/>
      <c r="F616" s="189"/>
      <c r="G616" s="188"/>
      <c r="H616" s="188"/>
      <c r="I616" s="186"/>
      <c r="J616" s="187"/>
      <c r="K616" s="188"/>
      <c r="L616" s="190"/>
      <c r="M616" s="190"/>
      <c r="N616" s="191"/>
      <c r="O616" s="191"/>
      <c r="Q616" s="8"/>
      <c r="R616" s="8"/>
    </row>
    <row r="617" ht="15.75" customHeight="1">
      <c r="A617" s="11"/>
      <c r="B617" s="186"/>
      <c r="C617" s="187"/>
      <c r="D617" s="188"/>
      <c r="E617" s="189"/>
      <c r="F617" s="189"/>
      <c r="G617" s="188"/>
      <c r="H617" s="188"/>
      <c r="I617" s="186"/>
      <c r="J617" s="187"/>
      <c r="K617" s="188"/>
      <c r="L617" s="190"/>
      <c r="M617" s="190"/>
      <c r="N617" s="191"/>
      <c r="O617" s="191"/>
      <c r="Q617" s="8"/>
      <c r="R617" s="8"/>
    </row>
    <row r="618" ht="15.75" customHeight="1">
      <c r="A618" s="11"/>
      <c r="B618" s="186"/>
      <c r="C618" s="187"/>
      <c r="D618" s="188"/>
      <c r="E618" s="189"/>
      <c r="F618" s="189"/>
      <c r="G618" s="188"/>
      <c r="H618" s="188"/>
      <c r="I618" s="186"/>
      <c r="J618" s="187"/>
      <c r="K618" s="188"/>
      <c r="L618" s="190"/>
      <c r="M618" s="190"/>
      <c r="N618" s="191"/>
      <c r="O618" s="191"/>
      <c r="Q618" s="8"/>
      <c r="R618" s="8"/>
    </row>
    <row r="619" ht="15.75" customHeight="1">
      <c r="A619" s="11"/>
      <c r="B619" s="186"/>
      <c r="C619" s="187"/>
      <c r="D619" s="188"/>
      <c r="E619" s="189"/>
      <c r="F619" s="189"/>
      <c r="G619" s="188"/>
      <c r="H619" s="188"/>
      <c r="I619" s="186"/>
      <c r="J619" s="187"/>
      <c r="K619" s="188"/>
      <c r="L619" s="190"/>
      <c r="M619" s="190"/>
      <c r="N619" s="191"/>
      <c r="O619" s="191"/>
      <c r="Q619" s="8"/>
      <c r="R619" s="8"/>
    </row>
    <row r="620" ht="15.75" customHeight="1">
      <c r="A620" s="11"/>
      <c r="B620" s="186"/>
      <c r="C620" s="187"/>
      <c r="D620" s="188"/>
      <c r="E620" s="189"/>
      <c r="F620" s="189"/>
      <c r="G620" s="188"/>
      <c r="H620" s="188"/>
      <c r="I620" s="186"/>
      <c r="J620" s="187"/>
      <c r="K620" s="188"/>
      <c r="L620" s="190"/>
      <c r="M620" s="190"/>
      <c r="N620" s="191"/>
      <c r="O620" s="191"/>
      <c r="Q620" s="8"/>
      <c r="R620" s="8"/>
    </row>
    <row r="621" ht="15.75" customHeight="1">
      <c r="A621" s="11"/>
      <c r="B621" s="186"/>
      <c r="C621" s="187"/>
      <c r="D621" s="188"/>
      <c r="E621" s="189"/>
      <c r="F621" s="189"/>
      <c r="G621" s="188"/>
      <c r="H621" s="188"/>
      <c r="I621" s="186"/>
      <c r="J621" s="187"/>
      <c r="K621" s="188"/>
      <c r="L621" s="190"/>
      <c r="M621" s="190"/>
      <c r="N621" s="191"/>
      <c r="O621" s="191"/>
      <c r="Q621" s="8"/>
      <c r="R621" s="8"/>
    </row>
    <row r="622" ht="15.75" customHeight="1">
      <c r="A622" s="11"/>
      <c r="B622" s="186"/>
      <c r="C622" s="187"/>
      <c r="D622" s="188"/>
      <c r="E622" s="189"/>
      <c r="F622" s="189"/>
      <c r="G622" s="188"/>
      <c r="H622" s="188"/>
      <c r="I622" s="186"/>
      <c r="J622" s="187"/>
      <c r="K622" s="188"/>
      <c r="L622" s="190"/>
      <c r="M622" s="190"/>
      <c r="N622" s="191"/>
      <c r="O622" s="191"/>
      <c r="Q622" s="8"/>
      <c r="R622" s="8"/>
    </row>
    <row r="623" ht="15.75" customHeight="1">
      <c r="A623" s="11"/>
      <c r="B623" s="186"/>
      <c r="C623" s="187"/>
      <c r="D623" s="188"/>
      <c r="E623" s="189"/>
      <c r="F623" s="189"/>
      <c r="G623" s="188"/>
      <c r="H623" s="188"/>
      <c r="I623" s="186"/>
      <c r="J623" s="187"/>
      <c r="K623" s="188"/>
      <c r="L623" s="190"/>
      <c r="M623" s="190"/>
      <c r="N623" s="191"/>
      <c r="O623" s="191"/>
      <c r="Q623" s="8"/>
      <c r="R623" s="8"/>
    </row>
    <row r="624" ht="15.75" customHeight="1">
      <c r="A624" s="11"/>
      <c r="B624" s="186"/>
      <c r="C624" s="187"/>
      <c r="D624" s="188"/>
      <c r="E624" s="189"/>
      <c r="F624" s="189"/>
      <c r="G624" s="188"/>
      <c r="H624" s="188"/>
      <c r="I624" s="186"/>
      <c r="J624" s="187"/>
      <c r="K624" s="188"/>
      <c r="L624" s="190"/>
      <c r="M624" s="190"/>
      <c r="N624" s="191"/>
      <c r="O624" s="191"/>
      <c r="Q624" s="8"/>
      <c r="R624" s="8"/>
    </row>
    <row r="625" ht="15.75" customHeight="1">
      <c r="A625" s="11"/>
      <c r="B625" s="186"/>
      <c r="C625" s="187"/>
      <c r="D625" s="188"/>
      <c r="E625" s="189"/>
      <c r="F625" s="189"/>
      <c r="G625" s="188"/>
      <c r="H625" s="188"/>
      <c r="I625" s="186"/>
      <c r="J625" s="187"/>
      <c r="K625" s="188"/>
      <c r="L625" s="190"/>
      <c r="M625" s="190"/>
      <c r="N625" s="191"/>
      <c r="O625" s="191"/>
      <c r="Q625" s="8"/>
      <c r="R625" s="8"/>
    </row>
    <row r="626" ht="15.75" customHeight="1">
      <c r="A626" s="11"/>
      <c r="B626" s="186"/>
      <c r="C626" s="187"/>
      <c r="D626" s="188"/>
      <c r="E626" s="189"/>
      <c r="F626" s="189"/>
      <c r="G626" s="188"/>
      <c r="H626" s="188"/>
      <c r="I626" s="186"/>
      <c r="J626" s="187"/>
      <c r="K626" s="188"/>
      <c r="L626" s="190"/>
      <c r="M626" s="190"/>
      <c r="N626" s="191"/>
      <c r="O626" s="191"/>
      <c r="Q626" s="8"/>
      <c r="R626" s="8"/>
    </row>
    <row r="627" ht="15.75" customHeight="1">
      <c r="A627" s="11"/>
      <c r="B627" s="186"/>
      <c r="C627" s="187"/>
      <c r="D627" s="188"/>
      <c r="E627" s="189"/>
      <c r="F627" s="189"/>
      <c r="G627" s="188"/>
      <c r="H627" s="188"/>
      <c r="I627" s="186"/>
      <c r="J627" s="187"/>
      <c r="K627" s="188"/>
      <c r="L627" s="190"/>
      <c r="M627" s="190"/>
      <c r="N627" s="191"/>
      <c r="O627" s="191"/>
      <c r="Q627" s="8"/>
      <c r="R627" s="8"/>
    </row>
    <row r="628" ht="15.75" customHeight="1">
      <c r="A628" s="11"/>
      <c r="B628" s="186"/>
      <c r="C628" s="187"/>
      <c r="D628" s="188"/>
      <c r="E628" s="189"/>
      <c r="F628" s="189"/>
      <c r="G628" s="188"/>
      <c r="H628" s="188"/>
      <c r="I628" s="186"/>
      <c r="J628" s="187"/>
      <c r="K628" s="188"/>
      <c r="L628" s="190"/>
      <c r="M628" s="190"/>
      <c r="N628" s="191"/>
      <c r="O628" s="191"/>
      <c r="Q628" s="8"/>
      <c r="R628" s="8"/>
    </row>
    <row r="629" ht="15.75" customHeight="1">
      <c r="A629" s="11"/>
      <c r="B629" s="186"/>
      <c r="C629" s="187"/>
      <c r="D629" s="188"/>
      <c r="E629" s="189"/>
      <c r="F629" s="189"/>
      <c r="G629" s="188"/>
      <c r="H629" s="188"/>
      <c r="I629" s="186"/>
      <c r="J629" s="187"/>
      <c r="K629" s="188"/>
      <c r="L629" s="190"/>
      <c r="M629" s="190"/>
      <c r="N629" s="191"/>
      <c r="O629" s="191"/>
      <c r="Q629" s="8"/>
      <c r="R629" s="8"/>
    </row>
    <row r="630" ht="15.75" customHeight="1">
      <c r="A630" s="11"/>
      <c r="B630" s="186"/>
      <c r="C630" s="187"/>
      <c r="D630" s="188"/>
      <c r="E630" s="189"/>
      <c r="F630" s="189"/>
      <c r="G630" s="188"/>
      <c r="H630" s="188"/>
      <c r="I630" s="186"/>
      <c r="J630" s="187"/>
      <c r="K630" s="188"/>
      <c r="L630" s="190"/>
      <c r="M630" s="190"/>
      <c r="N630" s="191"/>
      <c r="O630" s="191"/>
      <c r="Q630" s="8"/>
      <c r="R630" s="8"/>
    </row>
    <row r="631" ht="15.75" customHeight="1">
      <c r="A631" s="11"/>
      <c r="B631" s="186"/>
      <c r="C631" s="187"/>
      <c r="D631" s="188"/>
      <c r="E631" s="189"/>
      <c r="F631" s="189"/>
      <c r="G631" s="188"/>
      <c r="H631" s="188"/>
      <c r="I631" s="186"/>
      <c r="J631" s="187"/>
      <c r="K631" s="188"/>
      <c r="L631" s="190"/>
      <c r="M631" s="190"/>
      <c r="N631" s="191"/>
      <c r="O631" s="191"/>
      <c r="Q631" s="8"/>
      <c r="R631" s="8"/>
    </row>
    <row r="632" ht="15.75" customHeight="1">
      <c r="A632" s="11"/>
      <c r="B632" s="186"/>
      <c r="C632" s="187"/>
      <c r="D632" s="188"/>
      <c r="E632" s="189"/>
      <c r="F632" s="189"/>
      <c r="G632" s="188"/>
      <c r="H632" s="188"/>
      <c r="I632" s="186"/>
      <c r="J632" s="187"/>
      <c r="K632" s="188"/>
      <c r="L632" s="190"/>
      <c r="M632" s="190"/>
      <c r="N632" s="191"/>
      <c r="O632" s="191"/>
      <c r="Q632" s="8"/>
      <c r="R632" s="8"/>
    </row>
    <row r="633" ht="15.75" customHeight="1">
      <c r="A633" s="11"/>
      <c r="B633" s="186"/>
      <c r="C633" s="187"/>
      <c r="D633" s="188"/>
      <c r="E633" s="189"/>
      <c r="F633" s="189"/>
      <c r="G633" s="188"/>
      <c r="H633" s="188"/>
      <c r="I633" s="186"/>
      <c r="J633" s="187"/>
      <c r="K633" s="188"/>
      <c r="L633" s="190"/>
      <c r="M633" s="190"/>
      <c r="N633" s="191"/>
      <c r="O633" s="191"/>
      <c r="Q633" s="8"/>
      <c r="R633" s="8"/>
    </row>
    <row r="634" ht="15.75" customHeight="1">
      <c r="A634" s="11"/>
      <c r="B634" s="186"/>
      <c r="C634" s="187"/>
      <c r="D634" s="188"/>
      <c r="E634" s="189"/>
      <c r="F634" s="189"/>
      <c r="G634" s="188"/>
      <c r="H634" s="188"/>
      <c r="I634" s="186"/>
      <c r="J634" s="187"/>
      <c r="K634" s="188"/>
      <c r="L634" s="190"/>
      <c r="M634" s="190"/>
      <c r="N634" s="191"/>
      <c r="O634" s="191"/>
      <c r="Q634" s="8"/>
      <c r="R634" s="8"/>
    </row>
    <row r="635" ht="15.75" customHeight="1">
      <c r="A635" s="11"/>
      <c r="B635" s="186"/>
      <c r="C635" s="187"/>
      <c r="D635" s="188"/>
      <c r="E635" s="189"/>
      <c r="F635" s="189"/>
      <c r="G635" s="188"/>
      <c r="H635" s="188"/>
      <c r="I635" s="186"/>
      <c r="J635" s="187"/>
      <c r="K635" s="188"/>
      <c r="L635" s="190"/>
      <c r="M635" s="190"/>
      <c r="N635" s="191"/>
      <c r="O635" s="191"/>
      <c r="Q635" s="8"/>
      <c r="R635" s="8"/>
    </row>
    <row r="636" ht="15.75" customHeight="1">
      <c r="A636" s="11"/>
      <c r="B636" s="186"/>
      <c r="C636" s="187"/>
      <c r="D636" s="188"/>
      <c r="E636" s="189"/>
      <c r="F636" s="189"/>
      <c r="G636" s="188"/>
      <c r="H636" s="188"/>
      <c r="I636" s="186"/>
      <c r="J636" s="187"/>
      <c r="K636" s="188"/>
      <c r="L636" s="190"/>
      <c r="M636" s="190"/>
      <c r="N636" s="191"/>
      <c r="O636" s="191"/>
      <c r="Q636" s="8"/>
      <c r="R636" s="8"/>
    </row>
    <row r="637" ht="15.75" customHeight="1">
      <c r="A637" s="11"/>
      <c r="B637" s="186"/>
      <c r="C637" s="187"/>
      <c r="D637" s="188"/>
      <c r="E637" s="189"/>
      <c r="F637" s="189"/>
      <c r="G637" s="188"/>
      <c r="H637" s="188"/>
      <c r="I637" s="186"/>
      <c r="J637" s="187"/>
      <c r="K637" s="188"/>
      <c r="L637" s="190"/>
      <c r="M637" s="190"/>
      <c r="N637" s="191"/>
      <c r="O637" s="191"/>
      <c r="Q637" s="8"/>
      <c r="R637" s="8"/>
    </row>
    <row r="638" ht="15.75" customHeight="1">
      <c r="A638" s="11"/>
      <c r="B638" s="186"/>
      <c r="C638" s="187"/>
      <c r="D638" s="188"/>
      <c r="E638" s="189"/>
      <c r="F638" s="189"/>
      <c r="G638" s="188"/>
      <c r="H638" s="188"/>
      <c r="I638" s="186"/>
      <c r="J638" s="187"/>
      <c r="K638" s="188"/>
      <c r="L638" s="190"/>
      <c r="M638" s="190"/>
      <c r="N638" s="191"/>
      <c r="O638" s="191"/>
      <c r="Q638" s="8"/>
      <c r="R638" s="8"/>
    </row>
    <row r="639" ht="15.75" customHeight="1">
      <c r="A639" s="11"/>
      <c r="B639" s="186"/>
      <c r="C639" s="187"/>
      <c r="D639" s="188"/>
      <c r="E639" s="189"/>
      <c r="F639" s="189"/>
      <c r="G639" s="188"/>
      <c r="H639" s="188"/>
      <c r="I639" s="186"/>
      <c r="J639" s="187"/>
      <c r="K639" s="188"/>
      <c r="L639" s="190"/>
      <c r="M639" s="190"/>
      <c r="N639" s="191"/>
      <c r="O639" s="191"/>
      <c r="Q639" s="8"/>
      <c r="R639" s="8"/>
    </row>
    <row r="640" ht="15.75" customHeight="1">
      <c r="A640" s="11"/>
      <c r="B640" s="186"/>
      <c r="C640" s="187"/>
      <c r="D640" s="188"/>
      <c r="E640" s="189"/>
      <c r="F640" s="189"/>
      <c r="G640" s="188"/>
      <c r="H640" s="188"/>
      <c r="I640" s="186"/>
      <c r="J640" s="187"/>
      <c r="K640" s="188"/>
      <c r="L640" s="190"/>
      <c r="M640" s="190"/>
      <c r="N640" s="191"/>
      <c r="O640" s="191"/>
      <c r="Q640" s="8"/>
      <c r="R640" s="8"/>
    </row>
    <row r="641" ht="15.75" customHeight="1">
      <c r="A641" s="11"/>
      <c r="B641" s="186"/>
      <c r="C641" s="187"/>
      <c r="D641" s="188"/>
      <c r="E641" s="189"/>
      <c r="F641" s="189"/>
      <c r="G641" s="188"/>
      <c r="H641" s="188"/>
      <c r="I641" s="186"/>
      <c r="J641" s="187"/>
      <c r="K641" s="188"/>
      <c r="L641" s="190"/>
      <c r="M641" s="190"/>
      <c r="N641" s="191"/>
      <c r="O641" s="191"/>
      <c r="Q641" s="8"/>
      <c r="R641" s="8"/>
    </row>
    <row r="642" ht="15.75" customHeight="1">
      <c r="A642" s="11"/>
      <c r="B642" s="186"/>
      <c r="C642" s="187"/>
      <c r="D642" s="188"/>
      <c r="E642" s="189"/>
      <c r="F642" s="189"/>
      <c r="G642" s="188"/>
      <c r="H642" s="188"/>
      <c r="I642" s="186"/>
      <c r="J642" s="187"/>
      <c r="K642" s="188"/>
      <c r="L642" s="190"/>
      <c r="M642" s="190"/>
      <c r="N642" s="191"/>
      <c r="O642" s="191"/>
      <c r="Q642" s="8"/>
      <c r="R642" s="8"/>
    </row>
    <row r="643" ht="15.75" customHeight="1">
      <c r="A643" s="11"/>
      <c r="B643" s="186"/>
      <c r="C643" s="187"/>
      <c r="D643" s="188"/>
      <c r="E643" s="189"/>
      <c r="F643" s="189"/>
      <c r="G643" s="188"/>
      <c r="H643" s="188"/>
      <c r="I643" s="186"/>
      <c r="J643" s="187"/>
      <c r="K643" s="188"/>
      <c r="L643" s="190"/>
      <c r="M643" s="190"/>
      <c r="N643" s="191"/>
      <c r="O643" s="191"/>
      <c r="Q643" s="8"/>
      <c r="R643" s="8"/>
    </row>
    <row r="644" ht="15.75" customHeight="1">
      <c r="A644" s="11"/>
      <c r="B644" s="186"/>
      <c r="C644" s="187"/>
      <c r="D644" s="188"/>
      <c r="E644" s="189"/>
      <c r="F644" s="189"/>
      <c r="G644" s="188"/>
      <c r="H644" s="188"/>
      <c r="I644" s="186"/>
      <c r="J644" s="187"/>
      <c r="K644" s="188"/>
      <c r="L644" s="190"/>
      <c r="M644" s="190"/>
      <c r="N644" s="191"/>
      <c r="O644" s="191"/>
      <c r="Q644" s="8"/>
      <c r="R644" s="8"/>
    </row>
    <row r="645" ht="15.75" customHeight="1">
      <c r="A645" s="11"/>
      <c r="B645" s="186"/>
      <c r="C645" s="187"/>
      <c r="D645" s="188"/>
      <c r="E645" s="189"/>
      <c r="F645" s="189"/>
      <c r="G645" s="188"/>
      <c r="H645" s="188"/>
      <c r="I645" s="186"/>
      <c r="J645" s="187"/>
      <c r="K645" s="188"/>
      <c r="L645" s="190"/>
      <c r="M645" s="190"/>
      <c r="N645" s="191"/>
      <c r="O645" s="191"/>
      <c r="Q645" s="8"/>
      <c r="R645" s="8"/>
    </row>
    <row r="646" ht="15.75" customHeight="1">
      <c r="A646" s="11"/>
      <c r="B646" s="186"/>
      <c r="C646" s="187"/>
      <c r="D646" s="188"/>
      <c r="E646" s="189"/>
      <c r="F646" s="189"/>
      <c r="G646" s="188"/>
      <c r="H646" s="188"/>
      <c r="I646" s="186"/>
      <c r="J646" s="187"/>
      <c r="K646" s="188"/>
      <c r="L646" s="190"/>
      <c r="M646" s="190"/>
      <c r="N646" s="191"/>
      <c r="O646" s="191"/>
      <c r="Q646" s="8"/>
      <c r="R646" s="8"/>
    </row>
    <row r="647" ht="15.75" customHeight="1">
      <c r="A647" s="11"/>
      <c r="B647" s="186"/>
      <c r="C647" s="187"/>
      <c r="D647" s="188"/>
      <c r="E647" s="189"/>
      <c r="F647" s="189"/>
      <c r="G647" s="188"/>
      <c r="H647" s="188"/>
      <c r="I647" s="186"/>
      <c r="J647" s="187"/>
      <c r="K647" s="188"/>
      <c r="L647" s="190"/>
      <c r="M647" s="190"/>
      <c r="N647" s="191"/>
      <c r="O647" s="191"/>
      <c r="Q647" s="8"/>
      <c r="R647" s="8"/>
    </row>
    <row r="648" ht="15.75" customHeight="1">
      <c r="A648" s="11"/>
      <c r="B648" s="186"/>
      <c r="C648" s="187"/>
      <c r="D648" s="188"/>
      <c r="E648" s="189"/>
      <c r="F648" s="189"/>
      <c r="G648" s="188"/>
      <c r="H648" s="188"/>
      <c r="I648" s="186"/>
      <c r="J648" s="187"/>
      <c r="K648" s="188"/>
      <c r="L648" s="190"/>
      <c r="M648" s="190"/>
      <c r="N648" s="191"/>
      <c r="O648" s="191"/>
      <c r="Q648" s="8"/>
      <c r="R648" s="8"/>
    </row>
    <row r="649" ht="15.75" customHeight="1">
      <c r="A649" s="11"/>
      <c r="B649" s="186"/>
      <c r="C649" s="187"/>
      <c r="D649" s="188"/>
      <c r="E649" s="189"/>
      <c r="F649" s="189"/>
      <c r="G649" s="188"/>
      <c r="H649" s="188"/>
      <c r="I649" s="186"/>
      <c r="J649" s="187"/>
      <c r="K649" s="188"/>
      <c r="L649" s="190"/>
      <c r="M649" s="190"/>
      <c r="N649" s="191"/>
      <c r="O649" s="191"/>
      <c r="Q649" s="8"/>
      <c r="R649" s="8"/>
    </row>
    <row r="650" ht="15.75" customHeight="1">
      <c r="A650" s="11"/>
      <c r="B650" s="186"/>
      <c r="C650" s="187"/>
      <c r="D650" s="188"/>
      <c r="E650" s="189"/>
      <c r="F650" s="189"/>
      <c r="G650" s="188"/>
      <c r="H650" s="188"/>
      <c r="I650" s="186"/>
      <c r="J650" s="187"/>
      <c r="K650" s="188"/>
      <c r="L650" s="190"/>
      <c r="M650" s="190"/>
      <c r="N650" s="191"/>
      <c r="O650" s="191"/>
      <c r="Q650" s="8"/>
      <c r="R650" s="8"/>
    </row>
    <row r="651" ht="15.75" customHeight="1">
      <c r="A651" s="11"/>
      <c r="B651" s="186"/>
      <c r="C651" s="187"/>
      <c r="D651" s="188"/>
      <c r="E651" s="189"/>
      <c r="F651" s="189"/>
      <c r="G651" s="188"/>
      <c r="H651" s="188"/>
      <c r="I651" s="186"/>
      <c r="J651" s="187"/>
      <c r="K651" s="188"/>
      <c r="L651" s="190"/>
      <c r="M651" s="190"/>
      <c r="N651" s="191"/>
      <c r="O651" s="191"/>
      <c r="Q651" s="8"/>
      <c r="R651" s="8"/>
    </row>
    <row r="652" ht="15.75" customHeight="1">
      <c r="A652" s="11"/>
      <c r="B652" s="186"/>
      <c r="C652" s="187"/>
      <c r="D652" s="188"/>
      <c r="E652" s="189"/>
      <c r="F652" s="189"/>
      <c r="G652" s="188"/>
      <c r="H652" s="188"/>
      <c r="I652" s="186"/>
      <c r="J652" s="187"/>
      <c r="K652" s="188"/>
      <c r="L652" s="190"/>
      <c r="M652" s="190"/>
      <c r="N652" s="191"/>
      <c r="O652" s="191"/>
      <c r="Q652" s="8"/>
      <c r="R652" s="8"/>
    </row>
    <row r="653" ht="15.75" customHeight="1">
      <c r="A653" s="11"/>
      <c r="B653" s="186"/>
      <c r="C653" s="187"/>
      <c r="D653" s="188"/>
      <c r="E653" s="189"/>
      <c r="F653" s="189"/>
      <c r="G653" s="188"/>
      <c r="H653" s="188"/>
      <c r="I653" s="186"/>
      <c r="J653" s="187"/>
      <c r="K653" s="188"/>
      <c r="L653" s="190"/>
      <c r="M653" s="190"/>
      <c r="N653" s="191"/>
      <c r="O653" s="191"/>
      <c r="Q653" s="8"/>
      <c r="R653" s="8"/>
    </row>
    <row r="654" ht="15.75" customHeight="1">
      <c r="A654" s="11"/>
      <c r="B654" s="186"/>
      <c r="C654" s="187"/>
      <c r="D654" s="188"/>
      <c r="E654" s="189"/>
      <c r="F654" s="189"/>
      <c r="G654" s="188"/>
      <c r="H654" s="188"/>
      <c r="I654" s="186"/>
      <c r="J654" s="187"/>
      <c r="K654" s="188"/>
      <c r="L654" s="190"/>
      <c r="M654" s="190"/>
      <c r="N654" s="191"/>
      <c r="O654" s="191"/>
      <c r="Q654" s="8"/>
      <c r="R654" s="8"/>
    </row>
    <row r="655" ht="15.75" customHeight="1">
      <c r="A655" s="11"/>
      <c r="B655" s="186"/>
      <c r="C655" s="187"/>
      <c r="D655" s="188"/>
      <c r="E655" s="189"/>
      <c r="F655" s="189"/>
      <c r="G655" s="188"/>
      <c r="H655" s="188"/>
      <c r="I655" s="186"/>
      <c r="J655" s="187"/>
      <c r="K655" s="188"/>
      <c r="L655" s="190"/>
      <c r="M655" s="190"/>
      <c r="N655" s="191"/>
      <c r="O655" s="191"/>
      <c r="Q655" s="8"/>
      <c r="R655" s="8"/>
    </row>
    <row r="656" ht="15.75" customHeight="1">
      <c r="A656" s="11"/>
      <c r="B656" s="186"/>
      <c r="C656" s="187"/>
      <c r="D656" s="188"/>
      <c r="E656" s="189"/>
      <c r="F656" s="189"/>
      <c r="G656" s="188"/>
      <c r="H656" s="188"/>
      <c r="I656" s="186"/>
      <c r="J656" s="187"/>
      <c r="K656" s="188"/>
      <c r="L656" s="190"/>
      <c r="M656" s="190"/>
      <c r="N656" s="191"/>
      <c r="O656" s="191"/>
      <c r="Q656" s="8"/>
      <c r="R656" s="8"/>
    </row>
    <row r="657" ht="15.75" customHeight="1">
      <c r="A657" s="11"/>
      <c r="B657" s="186"/>
      <c r="C657" s="187"/>
      <c r="D657" s="188"/>
      <c r="E657" s="189"/>
      <c r="F657" s="189"/>
      <c r="G657" s="188"/>
      <c r="H657" s="188"/>
      <c r="I657" s="186"/>
      <c r="J657" s="187"/>
      <c r="K657" s="188"/>
      <c r="L657" s="190"/>
      <c r="M657" s="190"/>
      <c r="N657" s="191"/>
      <c r="O657" s="191"/>
      <c r="Q657" s="8"/>
      <c r="R657" s="8"/>
    </row>
    <row r="658" ht="15.75" customHeight="1">
      <c r="A658" s="11"/>
      <c r="B658" s="186"/>
      <c r="C658" s="187"/>
      <c r="D658" s="188"/>
      <c r="E658" s="189"/>
      <c r="F658" s="189"/>
      <c r="G658" s="188"/>
      <c r="H658" s="188"/>
      <c r="I658" s="186"/>
      <c r="J658" s="187"/>
      <c r="K658" s="188"/>
      <c r="L658" s="190"/>
      <c r="M658" s="190"/>
      <c r="N658" s="191"/>
      <c r="O658" s="191"/>
      <c r="Q658" s="8"/>
      <c r="R658" s="8"/>
    </row>
    <row r="659" ht="15.75" customHeight="1">
      <c r="A659" s="11"/>
      <c r="B659" s="186"/>
      <c r="C659" s="187"/>
      <c r="D659" s="188"/>
      <c r="E659" s="189"/>
      <c r="F659" s="189"/>
      <c r="G659" s="188"/>
      <c r="H659" s="188"/>
      <c r="I659" s="186"/>
      <c r="J659" s="187"/>
      <c r="K659" s="188"/>
      <c r="L659" s="190"/>
      <c r="M659" s="190"/>
      <c r="N659" s="191"/>
      <c r="O659" s="191"/>
      <c r="Q659" s="8"/>
      <c r="R659" s="8"/>
    </row>
    <row r="660" ht="15.75" customHeight="1">
      <c r="A660" s="11"/>
      <c r="B660" s="186"/>
      <c r="C660" s="187"/>
      <c r="D660" s="188"/>
      <c r="E660" s="189"/>
      <c r="F660" s="189"/>
      <c r="G660" s="188"/>
      <c r="H660" s="188"/>
      <c r="I660" s="186"/>
      <c r="J660" s="187"/>
      <c r="K660" s="188"/>
      <c r="L660" s="190"/>
      <c r="M660" s="190"/>
      <c r="N660" s="191"/>
      <c r="O660" s="191"/>
      <c r="Q660" s="8"/>
      <c r="R660" s="8"/>
    </row>
    <row r="661" ht="15.75" customHeight="1">
      <c r="A661" s="11"/>
      <c r="B661" s="186"/>
      <c r="C661" s="187"/>
      <c r="D661" s="188"/>
      <c r="E661" s="189"/>
      <c r="F661" s="189"/>
      <c r="G661" s="188"/>
      <c r="H661" s="188"/>
      <c r="I661" s="186"/>
      <c r="J661" s="187"/>
      <c r="K661" s="188"/>
      <c r="L661" s="190"/>
      <c r="M661" s="190"/>
      <c r="N661" s="191"/>
      <c r="O661" s="191"/>
      <c r="Q661" s="8"/>
      <c r="R661" s="8"/>
    </row>
    <row r="662" ht="15.75" customHeight="1">
      <c r="A662" s="11"/>
      <c r="B662" s="186"/>
      <c r="C662" s="187"/>
      <c r="D662" s="188"/>
      <c r="E662" s="189"/>
      <c r="F662" s="189"/>
      <c r="G662" s="188"/>
      <c r="H662" s="188"/>
      <c r="I662" s="186"/>
      <c r="J662" s="187"/>
      <c r="K662" s="188"/>
      <c r="L662" s="190"/>
      <c r="M662" s="190"/>
      <c r="N662" s="191"/>
      <c r="O662" s="191"/>
      <c r="Q662" s="8"/>
      <c r="R662" s="8"/>
    </row>
    <row r="663" ht="15.75" customHeight="1">
      <c r="A663" s="11"/>
      <c r="B663" s="186"/>
      <c r="C663" s="187"/>
      <c r="D663" s="188"/>
      <c r="E663" s="189"/>
      <c r="F663" s="189"/>
      <c r="G663" s="188"/>
      <c r="H663" s="188"/>
      <c r="I663" s="186"/>
      <c r="J663" s="187"/>
      <c r="K663" s="188"/>
      <c r="L663" s="190"/>
      <c r="M663" s="190"/>
      <c r="N663" s="191"/>
      <c r="O663" s="191"/>
      <c r="Q663" s="8"/>
      <c r="R663" s="8"/>
    </row>
    <row r="664" ht="15.75" customHeight="1">
      <c r="A664" s="11"/>
      <c r="B664" s="186"/>
      <c r="C664" s="187"/>
      <c r="D664" s="188"/>
      <c r="E664" s="189"/>
      <c r="F664" s="189"/>
      <c r="G664" s="188"/>
      <c r="H664" s="188"/>
      <c r="I664" s="186"/>
      <c r="J664" s="187"/>
      <c r="K664" s="188"/>
      <c r="L664" s="190"/>
      <c r="M664" s="190"/>
      <c r="N664" s="191"/>
      <c r="O664" s="191"/>
      <c r="Q664" s="8"/>
      <c r="R664" s="8"/>
    </row>
    <row r="665" ht="15.75" customHeight="1">
      <c r="A665" s="11"/>
      <c r="B665" s="186"/>
      <c r="C665" s="187"/>
      <c r="D665" s="188"/>
      <c r="E665" s="189"/>
      <c r="F665" s="189"/>
      <c r="G665" s="188"/>
      <c r="H665" s="188"/>
      <c r="I665" s="186"/>
      <c r="J665" s="187"/>
      <c r="K665" s="188"/>
      <c r="L665" s="190"/>
      <c r="M665" s="190"/>
      <c r="N665" s="191"/>
      <c r="O665" s="191"/>
      <c r="Q665" s="8"/>
      <c r="R665" s="8"/>
    </row>
    <row r="666" ht="15.75" customHeight="1">
      <c r="A666" s="11"/>
      <c r="B666" s="186"/>
      <c r="C666" s="187"/>
      <c r="D666" s="188"/>
      <c r="E666" s="189"/>
      <c r="F666" s="189"/>
      <c r="G666" s="188"/>
      <c r="H666" s="188"/>
      <c r="I666" s="186"/>
      <c r="J666" s="187"/>
      <c r="K666" s="188"/>
      <c r="L666" s="190"/>
      <c r="M666" s="190"/>
      <c r="N666" s="191"/>
      <c r="O666" s="191"/>
      <c r="Q666" s="8"/>
      <c r="R666" s="8"/>
    </row>
    <row r="667" ht="15.75" customHeight="1">
      <c r="A667" s="11"/>
      <c r="B667" s="186"/>
      <c r="C667" s="187"/>
      <c r="D667" s="188"/>
      <c r="E667" s="189"/>
      <c r="F667" s="189"/>
      <c r="G667" s="188"/>
      <c r="H667" s="188"/>
      <c r="I667" s="186"/>
      <c r="J667" s="187"/>
      <c r="K667" s="188"/>
      <c r="L667" s="190"/>
      <c r="M667" s="190"/>
      <c r="N667" s="191"/>
      <c r="O667" s="191"/>
      <c r="Q667" s="8"/>
      <c r="R667" s="8"/>
    </row>
    <row r="668" ht="15.75" customHeight="1">
      <c r="A668" s="11"/>
      <c r="B668" s="186"/>
      <c r="C668" s="187"/>
      <c r="D668" s="188"/>
      <c r="E668" s="189"/>
      <c r="F668" s="189"/>
      <c r="G668" s="188"/>
      <c r="H668" s="188"/>
      <c r="I668" s="186"/>
      <c r="J668" s="187"/>
      <c r="K668" s="188"/>
      <c r="L668" s="190"/>
      <c r="M668" s="190"/>
      <c r="N668" s="191"/>
      <c r="O668" s="191"/>
      <c r="Q668" s="8"/>
      <c r="R668" s="8"/>
    </row>
    <row r="669" ht="15.75" customHeight="1">
      <c r="A669" s="11"/>
      <c r="B669" s="186"/>
      <c r="C669" s="187"/>
      <c r="D669" s="188"/>
      <c r="E669" s="189"/>
      <c r="F669" s="189"/>
      <c r="G669" s="188"/>
      <c r="H669" s="188"/>
      <c r="I669" s="186"/>
      <c r="J669" s="187"/>
      <c r="K669" s="188"/>
      <c r="L669" s="190"/>
      <c r="M669" s="190"/>
      <c r="N669" s="191"/>
      <c r="O669" s="191"/>
      <c r="Q669" s="8"/>
      <c r="R669" s="8"/>
    </row>
    <row r="670" ht="15.75" customHeight="1">
      <c r="A670" s="11"/>
      <c r="B670" s="186"/>
      <c r="C670" s="187"/>
      <c r="D670" s="188"/>
      <c r="E670" s="189"/>
      <c r="F670" s="189"/>
      <c r="G670" s="188"/>
      <c r="H670" s="188"/>
      <c r="I670" s="186"/>
      <c r="J670" s="187"/>
      <c r="K670" s="188"/>
      <c r="L670" s="190"/>
      <c r="M670" s="190"/>
      <c r="N670" s="191"/>
      <c r="O670" s="191"/>
      <c r="Q670" s="8"/>
      <c r="R670" s="8"/>
    </row>
    <row r="671" ht="15.75" customHeight="1">
      <c r="A671" s="11"/>
      <c r="B671" s="186"/>
      <c r="C671" s="187"/>
      <c r="D671" s="188"/>
      <c r="E671" s="189"/>
      <c r="F671" s="189"/>
      <c r="G671" s="188"/>
      <c r="H671" s="188"/>
      <c r="I671" s="186"/>
      <c r="J671" s="187"/>
      <c r="K671" s="188"/>
      <c r="L671" s="190"/>
      <c r="M671" s="190"/>
      <c r="N671" s="191"/>
      <c r="O671" s="191"/>
      <c r="Q671" s="8"/>
      <c r="R671" s="8"/>
    </row>
    <row r="672" ht="15.75" customHeight="1">
      <c r="A672" s="11"/>
      <c r="B672" s="186"/>
      <c r="C672" s="187"/>
      <c r="D672" s="188"/>
      <c r="E672" s="189"/>
      <c r="F672" s="189"/>
      <c r="G672" s="188"/>
      <c r="H672" s="188"/>
      <c r="I672" s="186"/>
      <c r="J672" s="187"/>
      <c r="K672" s="188"/>
      <c r="L672" s="190"/>
      <c r="M672" s="190"/>
      <c r="N672" s="191"/>
      <c r="O672" s="191"/>
      <c r="Q672" s="8"/>
      <c r="R672" s="8"/>
    </row>
    <row r="673" ht="15.75" customHeight="1">
      <c r="A673" s="11"/>
      <c r="B673" s="186"/>
      <c r="C673" s="187"/>
      <c r="D673" s="188"/>
      <c r="E673" s="189"/>
      <c r="F673" s="189"/>
      <c r="G673" s="188"/>
      <c r="H673" s="188"/>
      <c r="I673" s="186"/>
      <c r="J673" s="187"/>
      <c r="K673" s="188"/>
      <c r="L673" s="190"/>
      <c r="M673" s="190"/>
      <c r="N673" s="191"/>
      <c r="O673" s="191"/>
      <c r="Q673" s="8"/>
      <c r="R673" s="8"/>
    </row>
    <row r="674" ht="15.75" customHeight="1">
      <c r="A674" s="11"/>
      <c r="B674" s="186"/>
      <c r="C674" s="187"/>
      <c r="D674" s="188"/>
      <c r="E674" s="189"/>
      <c r="F674" s="189"/>
      <c r="G674" s="188"/>
      <c r="H674" s="188"/>
      <c r="I674" s="186"/>
      <c r="J674" s="187"/>
      <c r="K674" s="188"/>
      <c r="L674" s="190"/>
      <c r="M674" s="190"/>
      <c r="N674" s="191"/>
      <c r="O674" s="191"/>
      <c r="Q674" s="8"/>
      <c r="R674" s="8"/>
    </row>
    <row r="675" ht="15.75" customHeight="1">
      <c r="A675" s="11"/>
      <c r="B675" s="186"/>
      <c r="C675" s="187"/>
      <c r="D675" s="188"/>
      <c r="E675" s="189"/>
      <c r="F675" s="189"/>
      <c r="G675" s="188"/>
      <c r="H675" s="188"/>
      <c r="I675" s="186"/>
      <c r="J675" s="187"/>
      <c r="K675" s="188"/>
      <c r="L675" s="190"/>
      <c r="M675" s="190"/>
      <c r="N675" s="191"/>
      <c r="O675" s="191"/>
      <c r="Q675" s="8"/>
      <c r="R675" s="8"/>
    </row>
    <row r="676" ht="15.75" customHeight="1">
      <c r="A676" s="11"/>
      <c r="B676" s="186"/>
      <c r="C676" s="187"/>
      <c r="D676" s="188"/>
      <c r="E676" s="189"/>
      <c r="F676" s="189"/>
      <c r="G676" s="188"/>
      <c r="H676" s="188"/>
      <c r="I676" s="186"/>
      <c r="J676" s="187"/>
      <c r="K676" s="188"/>
      <c r="L676" s="190"/>
      <c r="M676" s="190"/>
      <c r="N676" s="191"/>
      <c r="O676" s="191"/>
      <c r="Q676" s="8"/>
      <c r="R676" s="8"/>
    </row>
    <row r="677" ht="15.75" customHeight="1">
      <c r="A677" s="11"/>
      <c r="B677" s="186"/>
      <c r="C677" s="187"/>
      <c r="D677" s="188"/>
      <c r="E677" s="189"/>
      <c r="F677" s="189"/>
      <c r="G677" s="188"/>
      <c r="H677" s="188"/>
      <c r="I677" s="186"/>
      <c r="J677" s="187"/>
      <c r="K677" s="188"/>
      <c r="L677" s="190"/>
      <c r="M677" s="190"/>
      <c r="N677" s="191"/>
      <c r="O677" s="191"/>
      <c r="Q677" s="8"/>
      <c r="R677" s="8"/>
    </row>
    <row r="678" ht="15.75" customHeight="1">
      <c r="A678" s="11"/>
      <c r="B678" s="186"/>
      <c r="C678" s="187"/>
      <c r="D678" s="188"/>
      <c r="E678" s="189"/>
      <c r="F678" s="189"/>
      <c r="G678" s="188"/>
      <c r="H678" s="188"/>
      <c r="I678" s="186"/>
      <c r="J678" s="187"/>
      <c r="K678" s="188"/>
      <c r="L678" s="190"/>
      <c r="M678" s="190"/>
      <c r="N678" s="191"/>
      <c r="O678" s="191"/>
      <c r="Q678" s="8"/>
      <c r="R678" s="8"/>
    </row>
    <row r="679" ht="15.75" customHeight="1">
      <c r="A679" s="11"/>
      <c r="B679" s="186"/>
      <c r="C679" s="187"/>
      <c r="D679" s="188"/>
      <c r="E679" s="189"/>
      <c r="F679" s="189"/>
      <c r="G679" s="188"/>
      <c r="H679" s="188"/>
      <c r="I679" s="186"/>
      <c r="J679" s="187"/>
      <c r="K679" s="188"/>
      <c r="L679" s="190"/>
      <c r="M679" s="190"/>
      <c r="N679" s="191"/>
      <c r="O679" s="191"/>
      <c r="Q679" s="8"/>
      <c r="R679" s="8"/>
    </row>
    <row r="680" ht="15.75" customHeight="1">
      <c r="A680" s="11"/>
      <c r="B680" s="186"/>
      <c r="C680" s="187"/>
      <c r="D680" s="188"/>
      <c r="E680" s="189"/>
      <c r="F680" s="189"/>
      <c r="G680" s="188"/>
      <c r="H680" s="188"/>
      <c r="I680" s="186"/>
      <c r="J680" s="187"/>
      <c r="K680" s="188"/>
      <c r="L680" s="190"/>
      <c r="M680" s="190"/>
      <c r="N680" s="191"/>
      <c r="O680" s="191"/>
      <c r="Q680" s="8"/>
      <c r="R680" s="8"/>
    </row>
    <row r="681" ht="15.75" customHeight="1">
      <c r="A681" s="11"/>
      <c r="B681" s="186"/>
      <c r="C681" s="187"/>
      <c r="D681" s="188"/>
      <c r="E681" s="189"/>
      <c r="F681" s="189"/>
      <c r="G681" s="188"/>
      <c r="H681" s="188"/>
      <c r="I681" s="186"/>
      <c r="J681" s="187"/>
      <c r="K681" s="188"/>
      <c r="L681" s="190"/>
      <c r="M681" s="190"/>
      <c r="N681" s="191"/>
      <c r="O681" s="191"/>
      <c r="Q681" s="8"/>
      <c r="R681" s="8"/>
    </row>
    <row r="682" ht="15.75" customHeight="1">
      <c r="A682" s="11"/>
      <c r="B682" s="186"/>
      <c r="C682" s="187"/>
      <c r="D682" s="188"/>
      <c r="E682" s="189"/>
      <c r="F682" s="189"/>
      <c r="G682" s="188"/>
      <c r="H682" s="188"/>
      <c r="I682" s="186"/>
      <c r="J682" s="187"/>
      <c r="K682" s="188"/>
      <c r="L682" s="190"/>
      <c r="M682" s="190"/>
      <c r="N682" s="191"/>
      <c r="O682" s="191"/>
      <c r="Q682" s="8"/>
      <c r="R682" s="8"/>
    </row>
    <row r="683" ht="15.75" customHeight="1">
      <c r="A683" s="11"/>
      <c r="B683" s="186"/>
      <c r="C683" s="187"/>
      <c r="D683" s="188"/>
      <c r="E683" s="189"/>
      <c r="F683" s="189"/>
      <c r="G683" s="188"/>
      <c r="H683" s="188"/>
      <c r="I683" s="186"/>
      <c r="J683" s="187"/>
      <c r="K683" s="188"/>
      <c r="L683" s="190"/>
      <c r="M683" s="190"/>
      <c r="N683" s="191"/>
      <c r="O683" s="191"/>
      <c r="Q683" s="8"/>
      <c r="R683" s="8"/>
    </row>
    <row r="684" ht="15.75" customHeight="1">
      <c r="A684" s="11"/>
      <c r="B684" s="186"/>
      <c r="C684" s="187"/>
      <c r="D684" s="188"/>
      <c r="E684" s="189"/>
      <c r="F684" s="189"/>
      <c r="G684" s="188"/>
      <c r="H684" s="188"/>
      <c r="I684" s="186"/>
      <c r="J684" s="187"/>
      <c r="K684" s="188"/>
      <c r="L684" s="190"/>
      <c r="M684" s="190"/>
      <c r="N684" s="191"/>
      <c r="O684" s="191"/>
      <c r="Q684" s="8"/>
      <c r="R684" s="8"/>
    </row>
    <row r="685" ht="15.75" customHeight="1">
      <c r="A685" s="11"/>
      <c r="B685" s="186"/>
      <c r="C685" s="187"/>
      <c r="D685" s="188"/>
      <c r="E685" s="189"/>
      <c r="F685" s="189"/>
      <c r="G685" s="188"/>
      <c r="H685" s="188"/>
      <c r="I685" s="186"/>
      <c r="J685" s="187"/>
      <c r="K685" s="188"/>
      <c r="L685" s="190"/>
      <c r="M685" s="190"/>
      <c r="N685" s="191"/>
      <c r="O685" s="191"/>
      <c r="Q685" s="8"/>
      <c r="R685" s="8"/>
    </row>
    <row r="686" ht="15.75" customHeight="1">
      <c r="A686" s="11"/>
      <c r="B686" s="186"/>
      <c r="C686" s="187"/>
      <c r="D686" s="188"/>
      <c r="E686" s="189"/>
      <c r="F686" s="189"/>
      <c r="G686" s="188"/>
      <c r="H686" s="188"/>
      <c r="I686" s="186"/>
      <c r="J686" s="187"/>
      <c r="K686" s="188"/>
      <c r="L686" s="190"/>
      <c r="M686" s="190"/>
      <c r="N686" s="191"/>
      <c r="O686" s="191"/>
      <c r="Q686" s="8"/>
      <c r="R686" s="8"/>
    </row>
    <row r="687" ht="15.75" customHeight="1">
      <c r="A687" s="11"/>
      <c r="B687" s="186"/>
      <c r="C687" s="187"/>
      <c r="D687" s="188"/>
      <c r="E687" s="189"/>
      <c r="F687" s="189"/>
      <c r="G687" s="188"/>
      <c r="H687" s="188"/>
      <c r="I687" s="186"/>
      <c r="J687" s="187"/>
      <c r="K687" s="188"/>
      <c r="L687" s="190"/>
      <c r="M687" s="190"/>
      <c r="N687" s="191"/>
      <c r="O687" s="191"/>
      <c r="Q687" s="8"/>
      <c r="R687" s="8"/>
    </row>
    <row r="688" ht="15.75" customHeight="1">
      <c r="A688" s="11"/>
      <c r="B688" s="186"/>
      <c r="C688" s="187"/>
      <c r="D688" s="188"/>
      <c r="E688" s="189"/>
      <c r="F688" s="189"/>
      <c r="G688" s="188"/>
      <c r="H688" s="188"/>
      <c r="I688" s="186"/>
      <c r="J688" s="187"/>
      <c r="K688" s="188"/>
      <c r="L688" s="190"/>
      <c r="M688" s="190"/>
      <c r="N688" s="191"/>
      <c r="O688" s="191"/>
      <c r="Q688" s="8"/>
      <c r="R688" s="8"/>
    </row>
    <row r="689" ht="15.75" customHeight="1">
      <c r="A689" s="11"/>
      <c r="B689" s="186"/>
      <c r="C689" s="187"/>
      <c r="D689" s="188"/>
      <c r="E689" s="189"/>
      <c r="F689" s="189"/>
      <c r="G689" s="188"/>
      <c r="H689" s="188"/>
      <c r="I689" s="186"/>
      <c r="J689" s="187"/>
      <c r="K689" s="188"/>
      <c r="L689" s="190"/>
      <c r="M689" s="190"/>
      <c r="N689" s="191"/>
      <c r="O689" s="191"/>
      <c r="Q689" s="8"/>
      <c r="R689" s="8"/>
    </row>
    <row r="690" ht="15.75" customHeight="1">
      <c r="A690" s="11"/>
      <c r="B690" s="186"/>
      <c r="C690" s="187"/>
      <c r="D690" s="188"/>
      <c r="E690" s="189"/>
      <c r="F690" s="189"/>
      <c r="G690" s="188"/>
      <c r="H690" s="188"/>
      <c r="I690" s="186"/>
      <c r="J690" s="187"/>
      <c r="K690" s="188"/>
      <c r="L690" s="190"/>
      <c r="M690" s="190"/>
      <c r="N690" s="191"/>
      <c r="O690" s="191"/>
      <c r="Q690" s="8"/>
      <c r="R690" s="8"/>
    </row>
    <row r="691" ht="15.75" customHeight="1">
      <c r="A691" s="11"/>
      <c r="B691" s="186"/>
      <c r="C691" s="187"/>
      <c r="D691" s="188"/>
      <c r="E691" s="189"/>
      <c r="F691" s="189"/>
      <c r="G691" s="188"/>
      <c r="H691" s="188"/>
      <c r="I691" s="186"/>
      <c r="J691" s="187"/>
      <c r="K691" s="188"/>
      <c r="L691" s="190"/>
      <c r="M691" s="190"/>
      <c r="N691" s="191"/>
      <c r="O691" s="191"/>
      <c r="Q691" s="8"/>
      <c r="R691" s="8"/>
    </row>
    <row r="692" ht="15.75" customHeight="1">
      <c r="A692" s="11"/>
      <c r="B692" s="186"/>
      <c r="C692" s="187"/>
      <c r="D692" s="188"/>
      <c r="E692" s="189"/>
      <c r="F692" s="189"/>
      <c r="G692" s="188"/>
      <c r="H692" s="188"/>
      <c r="I692" s="186"/>
      <c r="J692" s="187"/>
      <c r="K692" s="188"/>
      <c r="L692" s="190"/>
      <c r="M692" s="190"/>
      <c r="N692" s="191"/>
      <c r="O692" s="191"/>
      <c r="Q692" s="8"/>
      <c r="R692" s="8"/>
    </row>
    <row r="693" ht="15.75" customHeight="1">
      <c r="A693" s="11"/>
      <c r="B693" s="186"/>
      <c r="C693" s="187"/>
      <c r="D693" s="188"/>
      <c r="E693" s="189"/>
      <c r="F693" s="189"/>
      <c r="G693" s="188"/>
      <c r="H693" s="188"/>
      <c r="I693" s="186"/>
      <c r="J693" s="187"/>
      <c r="K693" s="188"/>
      <c r="L693" s="190"/>
      <c r="M693" s="190"/>
      <c r="N693" s="191"/>
      <c r="O693" s="191"/>
      <c r="Q693" s="8"/>
      <c r="R693" s="8"/>
    </row>
    <row r="694" ht="15.75" customHeight="1">
      <c r="A694" s="11"/>
      <c r="B694" s="186"/>
      <c r="C694" s="187"/>
      <c r="D694" s="188"/>
      <c r="E694" s="189"/>
      <c r="F694" s="189"/>
      <c r="G694" s="188"/>
      <c r="H694" s="188"/>
      <c r="I694" s="186"/>
      <c r="J694" s="187"/>
      <c r="K694" s="188"/>
      <c r="L694" s="190"/>
      <c r="M694" s="190"/>
      <c r="N694" s="191"/>
      <c r="O694" s="191"/>
      <c r="Q694" s="8"/>
      <c r="R694" s="8"/>
    </row>
    <row r="695" ht="15.75" customHeight="1">
      <c r="A695" s="11"/>
      <c r="B695" s="186"/>
      <c r="C695" s="187"/>
      <c r="D695" s="188"/>
      <c r="E695" s="189"/>
      <c r="F695" s="189"/>
      <c r="G695" s="188"/>
      <c r="H695" s="188"/>
      <c r="I695" s="186"/>
      <c r="J695" s="187"/>
      <c r="K695" s="188"/>
      <c r="L695" s="190"/>
      <c r="M695" s="190"/>
      <c r="N695" s="191"/>
      <c r="O695" s="191"/>
      <c r="Q695" s="8"/>
      <c r="R695" s="8"/>
    </row>
    <row r="696" ht="15.75" customHeight="1">
      <c r="A696" s="11"/>
      <c r="B696" s="186"/>
      <c r="C696" s="187"/>
      <c r="D696" s="188"/>
      <c r="E696" s="189"/>
      <c r="F696" s="189"/>
      <c r="G696" s="188"/>
      <c r="H696" s="188"/>
      <c r="I696" s="186"/>
      <c r="J696" s="187"/>
      <c r="K696" s="188"/>
      <c r="L696" s="190"/>
      <c r="M696" s="190"/>
      <c r="N696" s="191"/>
      <c r="O696" s="191"/>
      <c r="Q696" s="8"/>
      <c r="R696" s="8"/>
    </row>
    <row r="697" ht="15.75" customHeight="1">
      <c r="A697" s="11"/>
      <c r="B697" s="186"/>
      <c r="C697" s="187"/>
      <c r="D697" s="188"/>
      <c r="E697" s="189"/>
      <c r="F697" s="189"/>
      <c r="G697" s="188"/>
      <c r="H697" s="188"/>
      <c r="I697" s="186"/>
      <c r="J697" s="187"/>
      <c r="K697" s="188"/>
      <c r="L697" s="190"/>
      <c r="M697" s="190"/>
      <c r="N697" s="191"/>
      <c r="O697" s="191"/>
      <c r="Q697" s="8"/>
      <c r="R697" s="8"/>
    </row>
    <row r="698" ht="15.75" customHeight="1">
      <c r="A698" s="11"/>
      <c r="B698" s="186"/>
      <c r="C698" s="187"/>
      <c r="D698" s="188"/>
      <c r="E698" s="189"/>
      <c r="F698" s="189"/>
      <c r="G698" s="188"/>
      <c r="H698" s="188"/>
      <c r="I698" s="186"/>
      <c r="J698" s="187"/>
      <c r="K698" s="188"/>
      <c r="L698" s="190"/>
      <c r="M698" s="190"/>
      <c r="N698" s="191"/>
      <c r="O698" s="191"/>
      <c r="Q698" s="8"/>
      <c r="R698" s="8"/>
    </row>
    <row r="699" ht="15.75" customHeight="1">
      <c r="A699" s="11"/>
      <c r="B699" s="186"/>
      <c r="C699" s="187"/>
      <c r="D699" s="188"/>
      <c r="E699" s="189"/>
      <c r="F699" s="189"/>
      <c r="G699" s="188"/>
      <c r="H699" s="188"/>
      <c r="I699" s="186"/>
      <c r="J699" s="187"/>
      <c r="K699" s="188"/>
      <c r="L699" s="190"/>
      <c r="M699" s="190"/>
      <c r="N699" s="191"/>
      <c r="O699" s="191"/>
      <c r="Q699" s="8"/>
      <c r="R699" s="8"/>
    </row>
    <row r="700" ht="15.75" customHeight="1">
      <c r="A700" s="11"/>
      <c r="B700" s="186"/>
      <c r="C700" s="187"/>
      <c r="D700" s="188"/>
      <c r="E700" s="189"/>
      <c r="F700" s="189"/>
      <c r="G700" s="188"/>
      <c r="H700" s="188"/>
      <c r="I700" s="186"/>
      <c r="J700" s="187"/>
      <c r="K700" s="188"/>
      <c r="L700" s="190"/>
      <c r="M700" s="190"/>
      <c r="N700" s="191"/>
      <c r="O700" s="191"/>
      <c r="Q700" s="8"/>
      <c r="R700" s="8"/>
    </row>
    <row r="701" ht="15.75" customHeight="1">
      <c r="A701" s="11"/>
      <c r="B701" s="186"/>
      <c r="C701" s="187"/>
      <c r="D701" s="188"/>
      <c r="E701" s="189"/>
      <c r="F701" s="189"/>
      <c r="G701" s="188"/>
      <c r="H701" s="188"/>
      <c r="I701" s="186"/>
      <c r="J701" s="187"/>
      <c r="K701" s="188"/>
      <c r="L701" s="190"/>
      <c r="M701" s="190"/>
      <c r="N701" s="191"/>
      <c r="O701" s="191"/>
      <c r="Q701" s="8"/>
      <c r="R701" s="8"/>
    </row>
    <row r="702" ht="15.75" customHeight="1">
      <c r="A702" s="11"/>
      <c r="B702" s="186"/>
      <c r="C702" s="187"/>
      <c r="D702" s="188"/>
      <c r="E702" s="189"/>
      <c r="F702" s="189"/>
      <c r="G702" s="188"/>
      <c r="H702" s="188"/>
      <c r="I702" s="186"/>
      <c r="J702" s="187"/>
      <c r="K702" s="188"/>
      <c r="L702" s="190"/>
      <c r="M702" s="190"/>
      <c r="N702" s="191"/>
      <c r="O702" s="191"/>
      <c r="Q702" s="8"/>
      <c r="R702" s="8"/>
    </row>
    <row r="703" ht="15.75" customHeight="1">
      <c r="A703" s="11"/>
      <c r="B703" s="186"/>
      <c r="C703" s="187"/>
      <c r="D703" s="188"/>
      <c r="E703" s="189"/>
      <c r="F703" s="189"/>
      <c r="G703" s="188"/>
      <c r="H703" s="188"/>
      <c r="I703" s="186"/>
      <c r="J703" s="187"/>
      <c r="K703" s="188"/>
      <c r="L703" s="190"/>
      <c r="M703" s="190"/>
      <c r="N703" s="191"/>
      <c r="O703" s="191"/>
      <c r="Q703" s="8"/>
      <c r="R703" s="8"/>
    </row>
    <row r="704" ht="15.75" customHeight="1">
      <c r="A704" s="11"/>
      <c r="B704" s="186"/>
      <c r="C704" s="187"/>
      <c r="D704" s="188"/>
      <c r="E704" s="189"/>
      <c r="F704" s="189"/>
      <c r="G704" s="188"/>
      <c r="H704" s="188"/>
      <c r="I704" s="186"/>
      <c r="J704" s="187"/>
      <c r="K704" s="188"/>
      <c r="L704" s="190"/>
      <c r="M704" s="190"/>
      <c r="N704" s="191"/>
      <c r="O704" s="191"/>
      <c r="Q704" s="8"/>
      <c r="R704" s="8"/>
    </row>
    <row r="705" ht="15.75" customHeight="1">
      <c r="A705" s="11"/>
      <c r="B705" s="186"/>
      <c r="C705" s="187"/>
      <c r="D705" s="188"/>
      <c r="E705" s="189"/>
      <c r="F705" s="189"/>
      <c r="G705" s="188"/>
      <c r="H705" s="188"/>
      <c r="I705" s="186"/>
      <c r="J705" s="187"/>
      <c r="K705" s="188"/>
      <c r="L705" s="190"/>
      <c r="M705" s="190"/>
      <c r="N705" s="191"/>
      <c r="O705" s="191"/>
      <c r="Q705" s="8"/>
      <c r="R705" s="8"/>
    </row>
    <row r="706" ht="15.75" customHeight="1">
      <c r="A706" s="11"/>
      <c r="B706" s="186"/>
      <c r="C706" s="187"/>
      <c r="D706" s="188"/>
      <c r="E706" s="189"/>
      <c r="F706" s="189"/>
      <c r="G706" s="188"/>
      <c r="H706" s="188"/>
      <c r="I706" s="186"/>
      <c r="J706" s="187"/>
      <c r="K706" s="188"/>
      <c r="L706" s="190"/>
      <c r="M706" s="190"/>
      <c r="N706" s="191"/>
      <c r="O706" s="191"/>
      <c r="Q706" s="8"/>
      <c r="R706" s="8"/>
    </row>
    <row r="707" ht="15.75" customHeight="1">
      <c r="A707" s="11"/>
      <c r="B707" s="186"/>
      <c r="C707" s="187"/>
      <c r="D707" s="188"/>
      <c r="E707" s="189"/>
      <c r="F707" s="189"/>
      <c r="G707" s="188"/>
      <c r="H707" s="188"/>
      <c r="I707" s="186"/>
      <c r="J707" s="187"/>
      <c r="K707" s="188"/>
      <c r="L707" s="190"/>
      <c r="M707" s="190"/>
      <c r="N707" s="191"/>
      <c r="O707" s="191"/>
      <c r="Q707" s="8"/>
      <c r="R707" s="8"/>
    </row>
    <row r="708" ht="15.75" customHeight="1">
      <c r="A708" s="11"/>
      <c r="B708" s="186"/>
      <c r="C708" s="187"/>
      <c r="D708" s="188"/>
      <c r="E708" s="189"/>
      <c r="F708" s="189"/>
      <c r="G708" s="188"/>
      <c r="H708" s="188"/>
      <c r="I708" s="186"/>
      <c r="J708" s="187"/>
      <c r="K708" s="188"/>
      <c r="L708" s="190"/>
      <c r="M708" s="190"/>
      <c r="N708" s="191"/>
      <c r="O708" s="191"/>
      <c r="Q708" s="8"/>
      <c r="R708" s="8"/>
    </row>
    <row r="709" ht="15.75" customHeight="1">
      <c r="A709" s="11"/>
      <c r="B709" s="186"/>
      <c r="C709" s="187"/>
      <c r="D709" s="188"/>
      <c r="E709" s="189"/>
      <c r="F709" s="189"/>
      <c r="G709" s="188"/>
      <c r="H709" s="188"/>
      <c r="I709" s="186"/>
      <c r="J709" s="187"/>
      <c r="K709" s="188"/>
      <c r="L709" s="190"/>
      <c r="M709" s="190"/>
      <c r="N709" s="191"/>
      <c r="O709" s="191"/>
      <c r="Q709" s="8"/>
      <c r="R709" s="8"/>
    </row>
    <row r="710" ht="15.75" customHeight="1">
      <c r="A710" s="11"/>
      <c r="B710" s="186"/>
      <c r="C710" s="187"/>
      <c r="D710" s="188"/>
      <c r="E710" s="189"/>
      <c r="F710" s="189"/>
      <c r="G710" s="188"/>
      <c r="H710" s="188"/>
      <c r="I710" s="186"/>
      <c r="J710" s="187"/>
      <c r="K710" s="188"/>
      <c r="L710" s="190"/>
      <c r="M710" s="190"/>
      <c r="N710" s="191"/>
      <c r="O710" s="191"/>
      <c r="Q710" s="8"/>
      <c r="R710" s="8"/>
    </row>
    <row r="711" ht="15.75" customHeight="1">
      <c r="A711" s="11"/>
      <c r="B711" s="186"/>
      <c r="C711" s="187"/>
      <c r="D711" s="188"/>
      <c r="E711" s="189"/>
      <c r="F711" s="189"/>
      <c r="G711" s="188"/>
      <c r="H711" s="188"/>
      <c r="I711" s="186"/>
      <c r="J711" s="187"/>
      <c r="K711" s="188"/>
      <c r="L711" s="190"/>
      <c r="M711" s="190"/>
      <c r="N711" s="191"/>
      <c r="O711" s="191"/>
      <c r="Q711" s="8"/>
      <c r="R711" s="8"/>
    </row>
    <row r="712" ht="15.75" customHeight="1">
      <c r="A712" s="11"/>
      <c r="B712" s="186"/>
      <c r="C712" s="187"/>
      <c r="D712" s="188"/>
      <c r="E712" s="189"/>
      <c r="F712" s="189"/>
      <c r="G712" s="188"/>
      <c r="H712" s="188"/>
      <c r="I712" s="186"/>
      <c r="J712" s="187"/>
      <c r="K712" s="188"/>
      <c r="L712" s="190"/>
      <c r="M712" s="190"/>
      <c r="N712" s="191"/>
      <c r="O712" s="191"/>
      <c r="Q712" s="8"/>
      <c r="R712" s="8"/>
    </row>
    <row r="713" ht="15.75" customHeight="1">
      <c r="A713" s="11"/>
      <c r="B713" s="186"/>
      <c r="C713" s="187"/>
      <c r="D713" s="188"/>
      <c r="E713" s="189"/>
      <c r="F713" s="189"/>
      <c r="G713" s="188"/>
      <c r="H713" s="188"/>
      <c r="I713" s="186"/>
      <c r="J713" s="187"/>
      <c r="K713" s="188"/>
      <c r="L713" s="190"/>
      <c r="M713" s="190"/>
      <c r="N713" s="191"/>
      <c r="O713" s="191"/>
      <c r="Q713" s="8"/>
      <c r="R713" s="8"/>
    </row>
    <row r="714" ht="15.75" customHeight="1">
      <c r="A714" s="11"/>
      <c r="B714" s="186"/>
      <c r="C714" s="187"/>
      <c r="D714" s="188"/>
      <c r="E714" s="189"/>
      <c r="F714" s="189"/>
      <c r="G714" s="188"/>
      <c r="H714" s="188"/>
      <c r="I714" s="186"/>
      <c r="J714" s="187"/>
      <c r="K714" s="188"/>
      <c r="L714" s="190"/>
      <c r="M714" s="190"/>
      <c r="N714" s="191"/>
      <c r="O714" s="191"/>
      <c r="Q714" s="8"/>
      <c r="R714" s="8"/>
    </row>
    <row r="715" ht="15.75" customHeight="1">
      <c r="A715" s="11"/>
      <c r="B715" s="186"/>
      <c r="C715" s="187"/>
      <c r="D715" s="188"/>
      <c r="E715" s="189"/>
      <c r="F715" s="189"/>
      <c r="G715" s="188"/>
      <c r="H715" s="188"/>
      <c r="I715" s="186"/>
      <c r="J715" s="187"/>
      <c r="K715" s="188"/>
      <c r="L715" s="190"/>
      <c r="M715" s="190"/>
      <c r="N715" s="191"/>
      <c r="O715" s="191"/>
      <c r="Q715" s="8"/>
      <c r="R715" s="8"/>
    </row>
    <row r="716" ht="15.75" customHeight="1">
      <c r="A716" s="11"/>
      <c r="B716" s="186"/>
      <c r="C716" s="187"/>
      <c r="D716" s="188"/>
      <c r="E716" s="189"/>
      <c r="F716" s="189"/>
      <c r="G716" s="188"/>
      <c r="H716" s="188"/>
      <c r="I716" s="186"/>
      <c r="J716" s="187"/>
      <c r="K716" s="188"/>
      <c r="L716" s="190"/>
      <c r="M716" s="190"/>
      <c r="N716" s="191"/>
      <c r="O716" s="191"/>
      <c r="Q716" s="8"/>
      <c r="R716" s="8"/>
    </row>
    <row r="717" ht="15.75" customHeight="1">
      <c r="A717" s="11"/>
      <c r="B717" s="186"/>
      <c r="C717" s="187"/>
      <c r="D717" s="188"/>
      <c r="E717" s="189"/>
      <c r="F717" s="189"/>
      <c r="G717" s="188"/>
      <c r="H717" s="188"/>
      <c r="I717" s="186"/>
      <c r="J717" s="187"/>
      <c r="K717" s="188"/>
      <c r="L717" s="190"/>
      <c r="M717" s="190"/>
      <c r="N717" s="191"/>
      <c r="O717" s="191"/>
      <c r="Q717" s="8"/>
      <c r="R717" s="8"/>
    </row>
    <row r="718" ht="15.75" customHeight="1">
      <c r="A718" s="11"/>
      <c r="B718" s="186"/>
      <c r="C718" s="187"/>
      <c r="D718" s="188"/>
      <c r="E718" s="189"/>
      <c r="F718" s="189"/>
      <c r="G718" s="188"/>
      <c r="H718" s="188"/>
      <c r="I718" s="186"/>
      <c r="J718" s="187"/>
      <c r="K718" s="188"/>
      <c r="L718" s="190"/>
      <c r="M718" s="190"/>
      <c r="N718" s="191"/>
      <c r="O718" s="191"/>
      <c r="Q718" s="8"/>
      <c r="R718" s="8"/>
    </row>
    <row r="719" ht="15.75" customHeight="1">
      <c r="A719" s="11"/>
      <c r="B719" s="186"/>
      <c r="C719" s="187"/>
      <c r="D719" s="188"/>
      <c r="E719" s="189"/>
      <c r="F719" s="189"/>
      <c r="G719" s="188"/>
      <c r="H719" s="188"/>
      <c r="I719" s="186"/>
      <c r="J719" s="187"/>
      <c r="K719" s="188"/>
      <c r="L719" s="190"/>
      <c r="M719" s="190"/>
      <c r="N719" s="191"/>
      <c r="O719" s="191"/>
      <c r="Q719" s="8"/>
      <c r="R719" s="8"/>
    </row>
    <row r="720" ht="15.75" customHeight="1">
      <c r="A720" s="11"/>
      <c r="B720" s="186"/>
      <c r="C720" s="187"/>
      <c r="D720" s="188"/>
      <c r="E720" s="189"/>
      <c r="F720" s="189"/>
      <c r="G720" s="188"/>
      <c r="H720" s="188"/>
      <c r="I720" s="186"/>
      <c r="J720" s="187"/>
      <c r="K720" s="188"/>
      <c r="L720" s="190"/>
      <c r="M720" s="190"/>
      <c r="N720" s="191"/>
      <c r="O720" s="191"/>
      <c r="Q720" s="8"/>
      <c r="R720" s="8"/>
    </row>
    <row r="721" ht="15.75" customHeight="1">
      <c r="A721" s="11"/>
      <c r="B721" s="186"/>
      <c r="C721" s="187"/>
      <c r="D721" s="188"/>
      <c r="E721" s="189"/>
      <c r="F721" s="189"/>
      <c r="G721" s="188"/>
      <c r="H721" s="188"/>
      <c r="I721" s="186"/>
      <c r="J721" s="187"/>
      <c r="K721" s="188"/>
      <c r="L721" s="190"/>
      <c r="M721" s="190"/>
      <c r="N721" s="191"/>
      <c r="O721" s="191"/>
      <c r="Q721" s="8"/>
      <c r="R721" s="8"/>
    </row>
    <row r="722" ht="15.75" customHeight="1">
      <c r="A722" s="11"/>
      <c r="B722" s="186"/>
      <c r="C722" s="187"/>
      <c r="D722" s="188"/>
      <c r="E722" s="189"/>
      <c r="F722" s="189"/>
      <c r="G722" s="188"/>
      <c r="H722" s="188"/>
      <c r="I722" s="186"/>
      <c r="J722" s="187"/>
      <c r="K722" s="188"/>
      <c r="L722" s="190"/>
      <c r="M722" s="190"/>
      <c r="N722" s="191"/>
      <c r="O722" s="191"/>
      <c r="Q722" s="8"/>
      <c r="R722" s="8"/>
    </row>
  </sheetData>
  <autoFilter ref="$A$14:$R$324"/>
  <mergeCells count="4">
    <mergeCell ref="D1:J1"/>
    <mergeCell ref="K1:L1"/>
    <mergeCell ref="B2:O2"/>
    <mergeCell ref="B3:O3"/>
  </mergeCells>
  <dataValidations>
    <dataValidation type="list" allowBlank="1" showErrorMessage="1" sqref="A16:A23 A25:A28 A30:A31 A33:A41 A43:A53 A55:A59 A62:A73 A75:A78 A80:A81 A83:A91 A93:A324">
      <formula1>'СТарый расчет '!$B$4:$B$11</formula1>
    </dataValidation>
    <dataValidation type="list" allowBlank="1" showErrorMessage="1" sqref="I16:I23 I25:I28 I30:I31 I33:I39 I41 I43:I48 I51:I53 I55:I59 I62:I73 I75:I78 I80:I81 I83:I91 I98:I324">
      <formula1>'Прайс материалы'!$A:$A</formula1>
    </dataValidation>
    <dataValidation type="list" allowBlank="1" showErrorMessage="1" sqref="B16:B19 B21:B23 B25:B28 B30:B31 B33:B36 B38:B41 B43:B53 B55:B59 B62:B73 B75:B78 B80:B81 B83:B91 B98:B324">
      <formula1>'Прайс работы и услуги'!$B:$B</formula1>
    </dataValidation>
  </dataValidation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7.0" topLeftCell="A18" activePane="bottomLeft" state="frozen"/>
      <selection activeCell="B19" sqref="B19" pane="bottomLeft"/>
    </sheetView>
  </sheetViews>
  <sheetFormatPr customHeight="1" defaultColWidth="12.63" defaultRowHeight="15.75" outlineLevelCol="1" outlineLevelRow="1"/>
  <cols>
    <col customWidth="1" min="1" max="1" width="19.88"/>
    <col customWidth="1" min="2" max="2" width="41.88"/>
    <col customWidth="1" min="3" max="3" width="8.5"/>
    <col customWidth="1" min="4" max="4" width="12.0"/>
    <col customWidth="1" min="5" max="5" width="10.75" outlineLevel="1"/>
    <col customWidth="1" min="6" max="6" width="15.13" outlineLevel="1"/>
    <col customWidth="1" min="7" max="7" width="10.75" outlineLevel="1"/>
    <col customWidth="1" min="8" max="8" width="15.88" outlineLevel="1"/>
    <col customWidth="1" min="9" max="9" width="68.63"/>
    <col customWidth="1" min="10" max="10" width="7.63"/>
    <col customWidth="1" min="11" max="11" width="12.0"/>
    <col customWidth="1" min="12" max="14" width="14.25" outlineLevel="1"/>
    <col customWidth="1" min="15" max="15" width="17.5" outlineLevel="1"/>
    <col customWidth="1" min="16" max="16" width="9.25"/>
    <col customWidth="1" min="17" max="17" width="12.5" outlineLevel="1"/>
    <col customWidth="1" min="18" max="18" width="13.63" outlineLevel="1"/>
    <col customWidth="1" min="19" max="20" width="7.63"/>
  </cols>
  <sheetData>
    <row r="1" ht="114.75" customHeight="1" outlineLevel="1">
      <c r="A1" s="192"/>
      <c r="B1" s="193"/>
      <c r="C1" s="193"/>
      <c r="D1" s="194" t="s">
        <v>0</v>
      </c>
      <c r="K1" s="193"/>
      <c r="M1" s="195"/>
      <c r="N1" s="195"/>
      <c r="O1" s="195"/>
      <c r="P1" s="195"/>
      <c r="Q1" s="5"/>
      <c r="R1" s="6"/>
      <c r="S1" s="6"/>
      <c r="T1" s="5"/>
    </row>
    <row r="2" ht="33.0" customHeight="1" outlineLevel="1">
      <c r="A2" s="192"/>
      <c r="B2" s="196" t="s">
        <v>1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8"/>
      <c r="P2" s="199"/>
      <c r="Q2" s="8"/>
      <c r="R2" s="8"/>
    </row>
    <row r="3" ht="28.5" customHeight="1" outlineLevel="1">
      <c r="A3" s="200"/>
      <c r="B3" s="201" t="s">
        <v>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199"/>
      <c r="Q3" s="8"/>
      <c r="R3" s="8"/>
    </row>
    <row r="4" outlineLevel="1">
      <c r="A4" s="11"/>
      <c r="B4" s="12" t="s">
        <v>3</v>
      </c>
      <c r="C4" s="11"/>
      <c r="D4" s="13">
        <f t="shared" ref="D4:D11" si="1">SUMIF($A$19:$A$307,$B4,H$19:H$307)</f>
        <v>0</v>
      </c>
      <c r="E4" s="11">
        <f t="shared" ref="E4:E11" si="2">D4/0.94-D4</f>
        <v>0</v>
      </c>
      <c r="F4" s="14">
        <f t="shared" ref="F4:F11" si="3">SUMIF($A$19:$A$307,$B4,F$19:F$307)</f>
        <v>0</v>
      </c>
      <c r="G4" s="14"/>
      <c r="H4" s="15"/>
      <c r="I4" s="14"/>
      <c r="J4" s="14"/>
      <c r="K4" s="13">
        <f t="shared" ref="K4:K11" si="4">SUMIF($A$19:$A$307,$B4,O$19:O$307)</f>
        <v>0</v>
      </c>
      <c r="L4" s="11">
        <f t="shared" ref="L4:L11" si="5">K4/0.94-K4</f>
        <v>0</v>
      </c>
      <c r="M4" s="14">
        <f t="shared" ref="M4:M11" si="6">SUMIF($A$19:$A$307,$B4,M$19:M$307)</f>
        <v>0</v>
      </c>
      <c r="N4" s="14"/>
      <c r="P4" s="199"/>
      <c r="Q4" s="8"/>
      <c r="R4" s="8"/>
    </row>
    <row r="5" outlineLevel="1">
      <c r="A5" s="11"/>
      <c r="B5" s="12" t="s">
        <v>4</v>
      </c>
      <c r="C5" s="11"/>
      <c r="D5" s="13">
        <f t="shared" si="1"/>
        <v>0</v>
      </c>
      <c r="E5" s="11">
        <f t="shared" si="2"/>
        <v>0</v>
      </c>
      <c r="F5" s="14">
        <f t="shared" si="3"/>
        <v>0</v>
      </c>
      <c r="G5" s="14"/>
      <c r="H5" s="15"/>
      <c r="I5" s="14"/>
      <c r="J5" s="14"/>
      <c r="K5" s="13">
        <f t="shared" si="4"/>
        <v>0</v>
      </c>
      <c r="L5" s="11">
        <f t="shared" si="5"/>
        <v>0</v>
      </c>
      <c r="M5" s="14">
        <f t="shared" si="6"/>
        <v>0</v>
      </c>
      <c r="N5" s="14"/>
      <c r="P5" s="199"/>
      <c r="Q5" s="8"/>
      <c r="R5" s="8"/>
    </row>
    <row r="6" outlineLevel="1">
      <c r="A6" s="11"/>
      <c r="B6" s="12" t="s">
        <v>5</v>
      </c>
      <c r="C6" s="11"/>
      <c r="D6" s="13">
        <f t="shared" si="1"/>
        <v>0</v>
      </c>
      <c r="E6" s="11">
        <f t="shared" si="2"/>
        <v>0</v>
      </c>
      <c r="F6" s="14">
        <f t="shared" si="3"/>
        <v>0</v>
      </c>
      <c r="G6" s="14"/>
      <c r="H6" s="15"/>
      <c r="I6" s="14"/>
      <c r="J6" s="14"/>
      <c r="K6" s="13">
        <f t="shared" si="4"/>
        <v>0</v>
      </c>
      <c r="L6" s="11">
        <f t="shared" si="5"/>
        <v>0</v>
      </c>
      <c r="M6" s="14">
        <f t="shared" si="6"/>
        <v>0</v>
      </c>
      <c r="N6" s="14"/>
      <c r="P6" s="199"/>
      <c r="Q6" s="8"/>
      <c r="R6" s="8"/>
    </row>
    <row r="7" outlineLevel="1">
      <c r="A7" s="11"/>
      <c r="B7" s="12" t="s">
        <v>6</v>
      </c>
      <c r="C7" s="11"/>
      <c r="D7" s="13">
        <f t="shared" si="1"/>
        <v>17021.2766</v>
      </c>
      <c r="E7" s="11">
        <f t="shared" si="2"/>
        <v>1086.464464</v>
      </c>
      <c r="F7" s="14">
        <f t="shared" si="3"/>
        <v>11478.24</v>
      </c>
      <c r="G7" s="14"/>
      <c r="H7" s="15"/>
      <c r="I7" s="14"/>
      <c r="J7" s="14"/>
      <c r="K7" s="13">
        <f t="shared" si="4"/>
        <v>511359.5745</v>
      </c>
      <c r="L7" s="11">
        <f t="shared" si="5"/>
        <v>32639.97284</v>
      </c>
      <c r="M7" s="14">
        <f t="shared" si="6"/>
        <v>337740</v>
      </c>
      <c r="N7" s="14"/>
      <c r="P7" s="199"/>
      <c r="Q7" s="8"/>
      <c r="R7" s="8"/>
    </row>
    <row r="8" outlineLevel="1">
      <c r="A8" s="11"/>
      <c r="B8" s="12" t="s">
        <v>7</v>
      </c>
      <c r="C8" s="11"/>
      <c r="D8" s="13">
        <f t="shared" si="1"/>
        <v>790816.4894</v>
      </c>
      <c r="E8" s="11">
        <f t="shared" si="2"/>
        <v>50477.64826</v>
      </c>
      <c r="F8" s="14">
        <f t="shared" si="3"/>
        <v>0</v>
      </c>
      <c r="G8" s="14"/>
      <c r="H8" s="15"/>
      <c r="I8" s="14"/>
      <c r="J8" s="14"/>
      <c r="K8" s="13">
        <f t="shared" si="4"/>
        <v>431436.1702</v>
      </c>
      <c r="L8" s="11">
        <f t="shared" si="5"/>
        <v>27538.47895</v>
      </c>
      <c r="M8" s="14">
        <f t="shared" si="6"/>
        <v>0</v>
      </c>
      <c r="N8" s="14"/>
      <c r="P8" s="199"/>
      <c r="Q8" s="16" t="s">
        <v>8</v>
      </c>
      <c r="R8" s="8"/>
    </row>
    <row r="9" outlineLevel="1">
      <c r="A9" s="11"/>
      <c r="B9" s="12" t="s">
        <v>9</v>
      </c>
      <c r="C9" s="11"/>
      <c r="D9" s="13">
        <f t="shared" si="1"/>
        <v>0.000000001719889618</v>
      </c>
      <c r="E9" s="11">
        <f t="shared" si="2"/>
        <v>0.0000000001097801884</v>
      </c>
      <c r="F9" s="14">
        <f t="shared" si="3"/>
        <v>0</v>
      </c>
      <c r="G9" s="14"/>
      <c r="I9" s="14"/>
      <c r="J9" s="14"/>
      <c r="K9" s="13">
        <f t="shared" si="4"/>
        <v>0.000000001482166707</v>
      </c>
      <c r="L9" s="11">
        <f t="shared" si="5"/>
        <v>0</v>
      </c>
      <c r="M9" s="14">
        <f t="shared" si="6"/>
        <v>0</v>
      </c>
      <c r="N9" s="14"/>
      <c r="P9" s="199"/>
      <c r="Q9" s="17">
        <f>((D12-F12+K12-M12)/I13)</f>
        <v>0.8005189891</v>
      </c>
      <c r="R9" s="18">
        <f>ROUND((D12-F12+K12-M12)*0.04,0)</f>
        <v>56057</v>
      </c>
    </row>
    <row r="10" outlineLevel="1">
      <c r="A10" s="11"/>
      <c r="B10" s="12" t="s">
        <v>10</v>
      </c>
      <c r="C10" s="11"/>
      <c r="D10" s="13">
        <f t="shared" si="1"/>
        <v>0.000000004005742643</v>
      </c>
      <c r="E10" s="11">
        <f t="shared" si="2"/>
        <v>0.0000000002556857006</v>
      </c>
      <c r="F10" s="14">
        <f t="shared" si="3"/>
        <v>0</v>
      </c>
      <c r="G10" s="14"/>
      <c r="H10" s="15"/>
      <c r="I10" s="14"/>
      <c r="J10" s="14"/>
      <c r="K10" s="13">
        <f t="shared" si="4"/>
        <v>0</v>
      </c>
      <c r="L10" s="11">
        <f t="shared" si="5"/>
        <v>0</v>
      </c>
      <c r="M10" s="14">
        <f t="shared" si="6"/>
        <v>0</v>
      </c>
      <c r="N10" s="14"/>
      <c r="P10" s="199"/>
      <c r="Q10" s="8"/>
      <c r="R10" s="8"/>
    </row>
    <row r="11" outlineLevel="1">
      <c r="A11" s="11"/>
      <c r="B11" s="12" t="s">
        <v>11</v>
      </c>
      <c r="C11" s="11"/>
      <c r="D11" s="13">
        <f t="shared" si="1"/>
        <v>0</v>
      </c>
      <c r="E11" s="11">
        <f t="shared" si="2"/>
        <v>0</v>
      </c>
      <c r="F11" s="14">
        <f t="shared" si="3"/>
        <v>0</v>
      </c>
      <c r="G11" s="14"/>
      <c r="H11" s="15"/>
      <c r="I11" s="14"/>
      <c r="J11" s="14"/>
      <c r="K11" s="13">
        <f t="shared" si="4"/>
        <v>0</v>
      </c>
      <c r="L11" s="11">
        <f t="shared" si="5"/>
        <v>0</v>
      </c>
      <c r="M11" s="14">
        <f t="shared" si="6"/>
        <v>0</v>
      </c>
      <c r="N11" s="14"/>
      <c r="P11" s="199"/>
      <c r="Q11" s="19" t="s">
        <v>12</v>
      </c>
      <c r="R11" s="8"/>
    </row>
    <row r="12" outlineLevel="1">
      <c r="A12" s="11"/>
      <c r="B12" s="20" t="s">
        <v>13</v>
      </c>
      <c r="C12" s="11"/>
      <c r="D12" s="21">
        <f>IF(SUM(D4:D11)=SUM(H19:H307),ROUND(SUM(D4:D11),0),"проерь разделы")</f>
        <v>807838</v>
      </c>
      <c r="E12" s="11"/>
      <c r="F12" s="11">
        <f>IF(SUM(F4:F11)=SUM(F19:F307),SUM(F4:F11),"проерь разделы")</f>
        <v>11478.24</v>
      </c>
      <c r="G12" s="11"/>
      <c r="H12" s="15"/>
      <c r="I12" s="11"/>
      <c r="J12" s="11"/>
      <c r="K12" s="21">
        <f>IF(SUM(K4:K11)=SUM(O19:O307),ROUND(SUM(K4:K11),0),"проерь разделы")</f>
        <v>942796</v>
      </c>
      <c r="L12" s="11"/>
      <c r="M12" s="11">
        <f>IF(SUM(M4:M11)=SUM(M19:M307),SUM(M4:M11),"проерь разделы")</f>
        <v>337740</v>
      </c>
      <c r="N12" s="11"/>
      <c r="P12" s="199"/>
      <c r="Q12" s="22">
        <f>IFERROR((D12-F12)/D12,"-")</f>
        <v>0.9857914087</v>
      </c>
      <c r="R12" s="22">
        <f>IFERROR((K12-M12)/K12,"-")</f>
        <v>0.6417676783</v>
      </c>
    </row>
    <row r="13" outlineLevel="1">
      <c r="A13" s="23"/>
      <c r="B13" s="24" t="s">
        <v>14</v>
      </c>
      <c r="C13" s="25"/>
      <c r="D13" s="26"/>
      <c r="E13" s="27"/>
      <c r="F13" s="11"/>
      <c r="G13" s="28"/>
      <c r="H13" s="28"/>
      <c r="I13" s="25">
        <f>ROUND(K12+D12,0)</f>
        <v>1750634</v>
      </c>
      <c r="J13" s="25"/>
      <c r="K13" s="29"/>
      <c r="L13" s="27"/>
      <c r="M13" s="27"/>
      <c r="N13" s="28"/>
      <c r="O13" s="28"/>
      <c r="P13" s="199"/>
      <c r="Q13" s="22"/>
      <c r="R13" s="30"/>
    </row>
    <row r="14" outlineLevel="1">
      <c r="A14" s="23"/>
      <c r="B14" s="24" t="s">
        <v>131</v>
      </c>
      <c r="C14" s="25"/>
      <c r="D14" s="26"/>
      <c r="E14" s="27"/>
      <c r="F14" s="11"/>
      <c r="G14" s="28"/>
      <c r="H14" s="28"/>
      <c r="I14" s="25">
        <f>I13*0.2</f>
        <v>350126.8</v>
      </c>
      <c r="J14" s="25"/>
      <c r="K14" s="29"/>
      <c r="L14" s="27"/>
      <c r="M14" s="27"/>
      <c r="N14" s="28"/>
      <c r="O14" s="28"/>
      <c r="P14" s="199"/>
      <c r="Q14" s="22"/>
      <c r="R14" s="30"/>
    </row>
    <row r="15" outlineLevel="1">
      <c r="A15" s="23"/>
      <c r="B15" s="202" t="s">
        <v>132</v>
      </c>
      <c r="C15" s="203"/>
      <c r="D15" s="204"/>
      <c r="E15" s="205"/>
      <c r="F15" s="203"/>
      <c r="G15" s="205"/>
      <c r="H15" s="205"/>
      <c r="I15" s="206">
        <f>I14+I13</f>
        <v>2100760.8</v>
      </c>
      <c r="J15" s="25"/>
      <c r="K15" s="29"/>
      <c r="L15" s="27"/>
      <c r="M15" s="27"/>
      <c r="N15" s="28"/>
      <c r="O15" s="28"/>
      <c r="P15" s="199"/>
      <c r="Q15" s="22"/>
      <c r="R15" s="30"/>
    </row>
    <row r="16" outlineLevel="1">
      <c r="A16" s="23"/>
      <c r="B16" s="202"/>
      <c r="C16" s="203"/>
      <c r="D16" s="204"/>
      <c r="E16" s="205"/>
      <c r="F16" s="203"/>
      <c r="G16" s="205"/>
      <c r="H16" s="205"/>
      <c r="I16" s="206"/>
      <c r="J16" s="25"/>
      <c r="K16" s="29"/>
      <c r="L16" s="27"/>
      <c r="M16" s="27"/>
      <c r="N16" s="28"/>
      <c r="O16" s="28"/>
      <c r="P16" s="199"/>
      <c r="Q16" s="22"/>
      <c r="R16" s="30"/>
    </row>
    <row r="17">
      <c r="A17" s="207" t="s">
        <v>15</v>
      </c>
      <c r="B17" s="208" t="s">
        <v>16</v>
      </c>
      <c r="C17" s="209" t="s">
        <v>17</v>
      </c>
      <c r="D17" s="210" t="s">
        <v>18</v>
      </c>
      <c r="E17" s="211" t="s">
        <v>19</v>
      </c>
      <c r="F17" s="211" t="s">
        <v>20</v>
      </c>
      <c r="G17" s="212" t="s">
        <v>21</v>
      </c>
      <c r="H17" s="213" t="s">
        <v>22</v>
      </c>
      <c r="I17" s="214" t="s">
        <v>23</v>
      </c>
      <c r="J17" s="215" t="s">
        <v>17</v>
      </c>
      <c r="K17" s="216" t="s">
        <v>18</v>
      </c>
      <c r="L17" s="217" t="s">
        <v>19</v>
      </c>
      <c r="M17" s="217" t="s">
        <v>20</v>
      </c>
      <c r="N17" s="218" t="s">
        <v>24</v>
      </c>
      <c r="O17" s="218" t="s">
        <v>25</v>
      </c>
      <c r="P17" s="219"/>
      <c r="Q17" s="37" t="s">
        <v>26</v>
      </c>
      <c r="R17" s="37" t="s">
        <v>27</v>
      </c>
      <c r="S17" s="36"/>
      <c r="T17" s="36"/>
    </row>
    <row r="18">
      <c r="A18" s="220"/>
      <c r="B18" s="221" t="s">
        <v>28</v>
      </c>
      <c r="C18" s="222"/>
      <c r="D18" s="223"/>
      <c r="E18" s="224"/>
      <c r="F18" s="224"/>
      <c r="G18" s="225"/>
      <c r="H18" s="226"/>
      <c r="I18" s="227"/>
      <c r="J18" s="228"/>
      <c r="K18" s="229"/>
      <c r="L18" s="230"/>
      <c r="M18" s="224"/>
      <c r="N18" s="225"/>
      <c r="O18" s="231"/>
      <c r="P18" s="199"/>
      <c r="Q18" s="232"/>
      <c r="R18" s="232"/>
      <c r="S18" s="233"/>
      <c r="T18" s="233"/>
    </row>
    <row r="19">
      <c r="A19" s="234" t="s">
        <v>9</v>
      </c>
      <c r="B19" s="235" t="s">
        <v>29</v>
      </c>
      <c r="C19" s="51" t="s">
        <v>30</v>
      </c>
      <c r="D19" s="52">
        <v>159.0</v>
      </c>
      <c r="E19" s="236">
        <f>SUMIFS('Прайс работы и услуги'!J:J,'Прайс работы и услуги'!B:B,B19)</f>
        <v>0</v>
      </c>
      <c r="F19" s="236">
        <f t="shared" ref="F19:F26" si="7">D19*E19</f>
        <v>0</v>
      </c>
      <c r="G19" s="237">
        <f>SUMIFS('Прайс работы и услуги'!D:D,'Прайс работы и услуги'!B:B,B19)</f>
        <v>0</v>
      </c>
      <c r="H19" s="238">
        <f t="shared" ref="H19:H26" si="8">G19*D19</f>
        <v>0</v>
      </c>
      <c r="I19" s="239" t="s">
        <v>31</v>
      </c>
      <c r="J19" s="57" t="s">
        <v>32</v>
      </c>
      <c r="K19" s="240">
        <f>92*6*0.1*0.04</f>
        <v>2.208</v>
      </c>
      <c r="L19" s="241">
        <f>SUMIFS('Прайс материалы'!I:I,'Прайс материалы'!A:A,I19)</f>
        <v>0</v>
      </c>
      <c r="M19" s="236">
        <f t="shared" ref="M19:M26" si="9">K19*L19</f>
        <v>0</v>
      </c>
      <c r="N19" s="237">
        <f>SUMIFS('Прайс материалы'!C:C,'Прайс материалы'!A:A,I19)</f>
        <v>0</v>
      </c>
      <c r="O19" s="242">
        <f t="shared" ref="O19:O26" si="10">K19*N19</f>
        <v>0</v>
      </c>
      <c r="P19" s="199"/>
      <c r="Q19" s="22" t="str">
        <f t="shared" ref="Q19:Q26" si="11">IFERROR((H19-F19)/H19,"-")</f>
        <v>-</v>
      </c>
      <c r="R19" s="22" t="str">
        <f t="shared" ref="R19:R26" si="12">IFERROR((O19-M19)/O19,"-")</f>
        <v>-</v>
      </c>
    </row>
    <row r="20">
      <c r="A20" s="234" t="s">
        <v>9</v>
      </c>
      <c r="B20" s="235" t="s">
        <v>33</v>
      </c>
      <c r="C20" s="51" t="s">
        <v>30</v>
      </c>
      <c r="D20" s="52">
        <v>159.0</v>
      </c>
      <c r="E20" s="53">
        <f>SUMIFS('Прайс работы и услуги'!J:J,'Прайс работы и услуги'!B:B,B20)</f>
        <v>0</v>
      </c>
      <c r="F20" s="53">
        <f t="shared" si="7"/>
        <v>0</v>
      </c>
      <c r="G20" s="243">
        <f>SUMIFS('Прайс работы и услуги'!D:D,'Прайс работы и услуги'!B:B,B20)</f>
        <v>0</v>
      </c>
      <c r="H20" s="244">
        <f t="shared" si="8"/>
        <v>0</v>
      </c>
      <c r="I20" s="239" t="s">
        <v>34</v>
      </c>
      <c r="J20" s="57" t="s">
        <v>32</v>
      </c>
      <c r="K20" s="240">
        <f>92*6*0.1*0.025</f>
        <v>1.38</v>
      </c>
      <c r="L20" s="245">
        <f>SUMIFS('Прайс материалы'!I:I,'Прайс материалы'!A:A,I20)</f>
        <v>0</v>
      </c>
      <c r="M20" s="53">
        <f t="shared" si="9"/>
        <v>0</v>
      </c>
      <c r="N20" s="243">
        <f>SUMIFS('Прайс материалы'!C:C,'Прайс материалы'!A:A,I20)</f>
        <v>0</v>
      </c>
      <c r="O20" s="246">
        <f t="shared" si="10"/>
        <v>0</v>
      </c>
      <c r="P20" s="199"/>
      <c r="Q20" s="22" t="str">
        <f t="shared" si="11"/>
        <v>-</v>
      </c>
      <c r="R20" s="22" t="str">
        <f t="shared" si="12"/>
        <v>-</v>
      </c>
    </row>
    <row r="21">
      <c r="A21" s="234" t="s">
        <v>9</v>
      </c>
      <c r="B21" s="247"/>
      <c r="C21" s="60"/>
      <c r="D21" s="52"/>
      <c r="E21" s="53">
        <f>SUMIFS('Прайс работы и услуги'!J:J,'Прайс работы и услуги'!B:B,B21)</f>
        <v>0</v>
      </c>
      <c r="F21" s="53">
        <f t="shared" si="7"/>
        <v>0</v>
      </c>
      <c r="G21" s="243">
        <f>SUMIFS('Прайс работы и услуги'!D:D,'Прайс работы и услуги'!B:B,B21)</f>
        <v>0</v>
      </c>
      <c r="H21" s="244">
        <f t="shared" si="8"/>
        <v>0</v>
      </c>
      <c r="I21" s="248" t="s">
        <v>35</v>
      </c>
      <c r="J21" s="62" t="s">
        <v>36</v>
      </c>
      <c r="K21" s="249">
        <v>53.0</v>
      </c>
      <c r="L21" s="245">
        <f>SUMIFS('Прайс материалы'!I:I,'Прайс материалы'!A:A,I21)</f>
        <v>0</v>
      </c>
      <c r="M21" s="53">
        <f t="shared" si="9"/>
        <v>0</v>
      </c>
      <c r="N21" s="243">
        <f>SUMIFS('Прайс материалы'!C:C,'Прайс материалы'!A:A,I21)</f>
        <v>0</v>
      </c>
      <c r="O21" s="246">
        <f t="shared" si="10"/>
        <v>0</v>
      </c>
      <c r="P21" s="199"/>
      <c r="Q21" s="22" t="str">
        <f t="shared" si="11"/>
        <v>-</v>
      </c>
      <c r="R21" s="22" t="str">
        <f t="shared" si="12"/>
        <v>-</v>
      </c>
    </row>
    <row r="22">
      <c r="A22" s="234" t="s">
        <v>9</v>
      </c>
      <c r="B22" s="248" t="s">
        <v>37</v>
      </c>
      <c r="C22" s="62" t="s">
        <v>38</v>
      </c>
      <c r="D22" s="63">
        <v>2.0</v>
      </c>
      <c r="E22" s="53">
        <f>SUMIFS('Прайс работы и услуги'!J:J,'Прайс работы и услуги'!B:B,B22)</f>
        <v>0</v>
      </c>
      <c r="F22" s="53">
        <f t="shared" si="7"/>
        <v>0</v>
      </c>
      <c r="G22" s="243">
        <f>SUMIFS('Прайс работы и услуги'!D:D,'Прайс работы и услуги'!B:B,B22)</f>
        <v>0</v>
      </c>
      <c r="H22" s="244">
        <f t="shared" si="8"/>
        <v>0</v>
      </c>
      <c r="I22" s="250" t="s">
        <v>39</v>
      </c>
      <c r="J22" s="62" t="s">
        <v>40</v>
      </c>
      <c r="K22" s="249">
        <v>42.0</v>
      </c>
      <c r="L22" s="245">
        <f>SUMIFS('Прайс материалы'!I:I,'Прайс материалы'!A:A,I22)</f>
        <v>0</v>
      </c>
      <c r="M22" s="53">
        <f t="shared" si="9"/>
        <v>0</v>
      </c>
      <c r="N22" s="243">
        <f>SUMIFS('Прайс материалы'!C:C,'Прайс материалы'!A:A,I22)</f>
        <v>0</v>
      </c>
      <c r="O22" s="246">
        <f t="shared" si="10"/>
        <v>0</v>
      </c>
      <c r="P22" s="199"/>
      <c r="Q22" s="22" t="str">
        <f t="shared" si="11"/>
        <v>-</v>
      </c>
      <c r="R22" s="22" t="str">
        <f t="shared" si="12"/>
        <v>-</v>
      </c>
    </row>
    <row r="23">
      <c r="A23" s="234" t="s">
        <v>9</v>
      </c>
      <c r="B23" s="251"/>
      <c r="C23" s="60"/>
      <c r="E23" s="53">
        <f>SUMIFS('Прайс работы и услуги'!J:J,'Прайс работы и услуги'!B:B,B23)</f>
        <v>0</v>
      </c>
      <c r="F23" s="53">
        <f t="shared" si="7"/>
        <v>0</v>
      </c>
      <c r="G23" s="243">
        <f>SUMIFS('Прайс работы и услуги'!D:D,'Прайс работы и услуги'!B:B,B23)</f>
        <v>0</v>
      </c>
      <c r="H23" s="244">
        <f t="shared" si="8"/>
        <v>0</v>
      </c>
      <c r="I23" s="252" t="s">
        <v>41</v>
      </c>
      <c r="J23" s="60" t="s">
        <v>42</v>
      </c>
      <c r="K23" s="240">
        <v>3.0</v>
      </c>
      <c r="L23" s="245">
        <f>SUMIFS('Прайс материалы'!I:I,'Прайс материалы'!A:A,I23)</f>
        <v>0</v>
      </c>
      <c r="M23" s="53">
        <f t="shared" si="9"/>
        <v>0</v>
      </c>
      <c r="N23" s="243">
        <f>SUMIFS('Прайс материалы'!C:C,'Прайс материалы'!A:A,I23)</f>
        <v>0</v>
      </c>
      <c r="O23" s="246">
        <f t="shared" si="10"/>
        <v>0</v>
      </c>
      <c r="P23" s="199"/>
      <c r="Q23" s="22" t="str">
        <f t="shared" si="11"/>
        <v>-</v>
      </c>
      <c r="R23" s="22" t="str">
        <f t="shared" si="12"/>
        <v>-</v>
      </c>
    </row>
    <row r="24">
      <c r="A24" s="234" t="s">
        <v>9</v>
      </c>
      <c r="B24" s="253"/>
      <c r="C24" s="68"/>
      <c r="D24" s="69"/>
      <c r="E24" s="53">
        <f>SUMIFS('Прайс работы и услуги'!J:J,'Прайс работы и услуги'!B:B,B24)</f>
        <v>0</v>
      </c>
      <c r="F24" s="53">
        <f t="shared" si="7"/>
        <v>0</v>
      </c>
      <c r="G24" s="243">
        <f>SUMIFS('Прайс работы и услуги'!D:D,'Прайс работы и услуги'!B:B,B24)</f>
        <v>0</v>
      </c>
      <c r="H24" s="244">
        <f t="shared" si="8"/>
        <v>0</v>
      </c>
      <c r="I24" s="252" t="s">
        <v>43</v>
      </c>
      <c r="J24" s="60" t="s">
        <v>42</v>
      </c>
      <c r="K24" s="240">
        <v>3.0</v>
      </c>
      <c r="L24" s="245">
        <f>SUMIFS('Прайс материалы'!I:I,'Прайс материалы'!A:A,I24)</f>
        <v>0</v>
      </c>
      <c r="M24" s="53">
        <f t="shared" si="9"/>
        <v>0</v>
      </c>
      <c r="N24" s="243">
        <f>SUMIFS('Прайс материалы'!C:C,'Прайс материалы'!A:A,I24)</f>
        <v>0</v>
      </c>
      <c r="O24" s="246">
        <f t="shared" si="10"/>
        <v>0</v>
      </c>
      <c r="P24" s="199"/>
      <c r="Q24" s="22" t="str">
        <f t="shared" si="11"/>
        <v>-</v>
      </c>
      <c r="R24" s="22" t="str">
        <f t="shared" si="12"/>
        <v>-</v>
      </c>
    </row>
    <row r="25">
      <c r="A25" s="234" t="s">
        <v>9</v>
      </c>
      <c r="B25" s="253"/>
      <c r="C25" s="68"/>
      <c r="D25" s="69"/>
      <c r="E25" s="53">
        <f>SUMIFS('Прайс работы и услуги'!J:J,'Прайс работы и услуги'!B:B,B25)</f>
        <v>0</v>
      </c>
      <c r="F25" s="53">
        <f t="shared" si="7"/>
        <v>0</v>
      </c>
      <c r="G25" s="243">
        <f>SUMIFS('Прайс работы и услуги'!D:D,'Прайс работы и услуги'!B:B,B25)</f>
        <v>0</v>
      </c>
      <c r="H25" s="244">
        <f t="shared" si="8"/>
        <v>0</v>
      </c>
      <c r="I25" s="252" t="s">
        <v>44</v>
      </c>
      <c r="J25" s="60" t="s">
        <v>42</v>
      </c>
      <c r="K25" s="240">
        <v>14.0</v>
      </c>
      <c r="L25" s="245">
        <f>SUMIFS('Прайс материалы'!I:I,'Прайс материалы'!A:A,I25)</f>
        <v>0</v>
      </c>
      <c r="M25" s="53">
        <f t="shared" si="9"/>
        <v>0</v>
      </c>
      <c r="N25" s="243">
        <f>SUMIFS('Прайс материалы'!C:C,'Прайс материалы'!A:A,I25)</f>
        <v>0</v>
      </c>
      <c r="O25" s="246">
        <f t="shared" si="10"/>
        <v>0</v>
      </c>
      <c r="P25" s="199"/>
      <c r="Q25" s="22" t="str">
        <f t="shared" si="11"/>
        <v>-</v>
      </c>
      <c r="R25" s="22" t="str">
        <f t="shared" si="12"/>
        <v>-</v>
      </c>
    </row>
    <row r="26">
      <c r="A26" s="234" t="s">
        <v>9</v>
      </c>
      <c r="B26" s="254"/>
      <c r="C26" s="255"/>
      <c r="D26" s="256"/>
      <c r="E26" s="257">
        <f>SUMIFS('Прайс работы и услуги'!J:J,'Прайс работы и услуги'!B:B,B26)</f>
        <v>0</v>
      </c>
      <c r="F26" s="257">
        <f t="shared" si="7"/>
        <v>0</v>
      </c>
      <c r="G26" s="258">
        <f>SUMIFS('Прайс работы и услуги'!D:D,'Прайс работы и услуги'!B:B,B26)</f>
        <v>0</v>
      </c>
      <c r="H26" s="259">
        <f t="shared" si="8"/>
        <v>0</v>
      </c>
      <c r="I26" s="260" t="s">
        <v>45</v>
      </c>
      <c r="J26" s="261" t="s">
        <v>46</v>
      </c>
      <c r="K26" s="262">
        <f>D19</f>
        <v>159</v>
      </c>
      <c r="L26" s="263">
        <f>SUMIFS('Прайс материалы'!I:I,'Прайс материалы'!A:A,I26)</f>
        <v>0</v>
      </c>
      <c r="M26" s="257">
        <f t="shared" si="9"/>
        <v>0</v>
      </c>
      <c r="N26" s="258">
        <f>SUMIFS('Прайс материалы'!C:C,'Прайс материалы'!A:A,I26)</f>
        <v>0</v>
      </c>
      <c r="O26" s="264">
        <f t="shared" si="10"/>
        <v>0</v>
      </c>
      <c r="P26" s="199"/>
      <c r="Q26" s="22" t="str">
        <f t="shared" si="11"/>
        <v>-</v>
      </c>
      <c r="R26" s="22" t="str">
        <f t="shared" si="12"/>
        <v>-</v>
      </c>
    </row>
    <row r="27">
      <c r="A27" s="220"/>
      <c r="B27" s="265" t="s">
        <v>47</v>
      </c>
      <c r="C27" s="266"/>
      <c r="D27" s="267"/>
      <c r="E27" s="224"/>
      <c r="F27" s="224"/>
      <c r="G27" s="225"/>
      <c r="H27" s="226"/>
      <c r="I27" s="268"/>
      <c r="J27" s="222"/>
      <c r="K27" s="229"/>
      <c r="L27" s="230"/>
      <c r="M27" s="224"/>
      <c r="N27" s="225"/>
      <c r="O27" s="231"/>
      <c r="P27" s="199"/>
      <c r="Q27" s="232"/>
      <c r="R27" s="232"/>
      <c r="S27" s="233"/>
      <c r="T27" s="233"/>
    </row>
    <row r="28">
      <c r="A28" s="234" t="s">
        <v>9</v>
      </c>
      <c r="B28" s="269" t="s">
        <v>29</v>
      </c>
      <c r="C28" s="270" t="s">
        <v>30</v>
      </c>
      <c r="D28" s="271">
        <v>44.0</v>
      </c>
      <c r="E28" s="236">
        <f>SUMIFS('Прайс работы и услуги'!J:J,'Прайс работы и услуги'!B:B,B28)</f>
        <v>0</v>
      </c>
      <c r="F28" s="236">
        <f t="shared" ref="F28:F31" si="13">D28*E28</f>
        <v>0</v>
      </c>
      <c r="G28" s="237">
        <f>SUMIFS('Прайс работы и услуги'!D:D,'Прайс работы и услуги'!B:B,B28)</f>
        <v>0</v>
      </c>
      <c r="H28" s="238">
        <f t="shared" ref="H28:H31" si="14">G28*D28</f>
        <v>0</v>
      </c>
      <c r="I28" s="252" t="s">
        <v>34</v>
      </c>
      <c r="J28" s="60" t="s">
        <v>48</v>
      </c>
      <c r="K28" s="240">
        <f>40*6*0.1*0.025</f>
        <v>0.6</v>
      </c>
      <c r="L28" s="241">
        <f>SUMIFS('Прайс материалы'!I:I,'Прайс материалы'!A:A,I28)</f>
        <v>0</v>
      </c>
      <c r="M28" s="236">
        <f t="shared" ref="M28:M31" si="15">K28*L28</f>
        <v>0</v>
      </c>
      <c r="N28" s="237">
        <f>SUMIFS('Прайс материалы'!C:C,'Прайс материалы'!A:A,I28)</f>
        <v>0</v>
      </c>
      <c r="O28" s="242">
        <f t="shared" ref="O28:O31" si="16">K28*N28</f>
        <v>0</v>
      </c>
      <c r="P28" s="199"/>
      <c r="Q28" s="22" t="str">
        <f t="shared" ref="Q28:Q31" si="17">IFERROR((H28-F28)/H28,"-")</f>
        <v>-</v>
      </c>
      <c r="R28" s="22" t="str">
        <f t="shared" ref="R28:R31" si="18">IFERROR((O28-M28)/O28,"-")</f>
        <v>-</v>
      </c>
    </row>
    <row r="29">
      <c r="A29" s="234" t="s">
        <v>9</v>
      </c>
      <c r="B29" s="253" t="s">
        <v>37</v>
      </c>
      <c r="C29" s="68" t="s">
        <v>38</v>
      </c>
      <c r="D29" s="69">
        <v>1.0</v>
      </c>
      <c r="E29" s="53">
        <f>SUMIFS('Прайс работы и услуги'!J:J,'Прайс работы и услуги'!B:B,B29)</f>
        <v>0</v>
      </c>
      <c r="F29" s="53">
        <f t="shared" si="13"/>
        <v>0</v>
      </c>
      <c r="G29" s="243">
        <f>SUMIFS('Прайс работы и услуги'!D:D,'Прайс работы и услуги'!B:B,B29)</f>
        <v>0</v>
      </c>
      <c r="H29" s="244">
        <f t="shared" si="14"/>
        <v>0</v>
      </c>
      <c r="I29" s="252" t="s">
        <v>35</v>
      </c>
      <c r="J29" s="60" t="s">
        <v>49</v>
      </c>
      <c r="K29" s="240">
        <v>15.0</v>
      </c>
      <c r="L29" s="245">
        <f>SUMIFS('Прайс материалы'!I:I,'Прайс материалы'!A:A,I29)</f>
        <v>0</v>
      </c>
      <c r="M29" s="53">
        <f t="shared" si="15"/>
        <v>0</v>
      </c>
      <c r="N29" s="243">
        <f>SUMIFS('Прайс материалы'!C:C,'Прайс материалы'!A:A,I29)</f>
        <v>0</v>
      </c>
      <c r="O29" s="246">
        <f t="shared" si="16"/>
        <v>0</v>
      </c>
      <c r="P29" s="199"/>
      <c r="Q29" s="22" t="str">
        <f t="shared" si="17"/>
        <v>-</v>
      </c>
      <c r="R29" s="22" t="str">
        <f t="shared" si="18"/>
        <v>-</v>
      </c>
    </row>
    <row r="30">
      <c r="A30" s="234" t="s">
        <v>9</v>
      </c>
      <c r="B30" s="253"/>
      <c r="C30" s="68"/>
      <c r="D30" s="69"/>
      <c r="E30" s="53">
        <f>SUMIFS('Прайс работы и услуги'!J:J,'Прайс работы и услуги'!B:B,B30)</f>
        <v>0</v>
      </c>
      <c r="F30" s="53">
        <f t="shared" si="13"/>
        <v>0</v>
      </c>
      <c r="G30" s="243">
        <f>SUMIFS('Прайс работы и услуги'!D:D,'Прайс работы и услуги'!B:B,B30)</f>
        <v>0</v>
      </c>
      <c r="H30" s="244">
        <f t="shared" si="14"/>
        <v>0</v>
      </c>
      <c r="I30" s="252" t="s">
        <v>44</v>
      </c>
      <c r="J30" s="60" t="s">
        <v>50</v>
      </c>
      <c r="K30" s="240">
        <v>5.0</v>
      </c>
      <c r="L30" s="245">
        <f>SUMIFS('Прайс материалы'!I:I,'Прайс материалы'!A:A,I30)</f>
        <v>0</v>
      </c>
      <c r="M30" s="53">
        <f t="shared" si="15"/>
        <v>0</v>
      </c>
      <c r="N30" s="243">
        <f>SUMIFS('Прайс материалы'!C:C,'Прайс материалы'!A:A,I30)</f>
        <v>0</v>
      </c>
      <c r="O30" s="246">
        <f t="shared" si="16"/>
        <v>0</v>
      </c>
      <c r="P30" s="199"/>
      <c r="Q30" s="22" t="str">
        <f t="shared" si="17"/>
        <v>-</v>
      </c>
      <c r="R30" s="22" t="str">
        <f t="shared" si="18"/>
        <v>-</v>
      </c>
    </row>
    <row r="31">
      <c r="A31" s="234" t="s">
        <v>9</v>
      </c>
      <c r="B31" s="254"/>
      <c r="C31" s="255"/>
      <c r="D31" s="256"/>
      <c r="E31" s="257">
        <f>SUMIFS('Прайс работы и услуги'!J:J,'Прайс работы и услуги'!B:B,B31)</f>
        <v>0</v>
      </c>
      <c r="F31" s="257">
        <f t="shared" si="13"/>
        <v>0</v>
      </c>
      <c r="G31" s="258">
        <f>SUMIFS('Прайс работы и услуги'!D:D,'Прайс работы и услуги'!B:B,B31)</f>
        <v>0</v>
      </c>
      <c r="H31" s="259">
        <f t="shared" si="14"/>
        <v>0</v>
      </c>
      <c r="I31" s="260" t="s">
        <v>45</v>
      </c>
      <c r="J31" s="261" t="s">
        <v>51</v>
      </c>
      <c r="K31" s="262">
        <f>D28</f>
        <v>44</v>
      </c>
      <c r="L31" s="263">
        <f>SUMIFS('Прайс материалы'!I:I,'Прайс материалы'!A:A,I31)</f>
        <v>0</v>
      </c>
      <c r="M31" s="257">
        <f t="shared" si="15"/>
        <v>0</v>
      </c>
      <c r="N31" s="258">
        <f>SUMIFS('Прайс материалы'!C:C,'Прайс материалы'!A:A,I31)</f>
        <v>0</v>
      </c>
      <c r="O31" s="264">
        <f t="shared" si="16"/>
        <v>0</v>
      </c>
      <c r="P31" s="199"/>
      <c r="Q31" s="22" t="str">
        <f t="shared" si="17"/>
        <v>-</v>
      </c>
      <c r="R31" s="22" t="str">
        <f t="shared" si="18"/>
        <v>-</v>
      </c>
    </row>
    <row r="32">
      <c r="A32" s="220"/>
      <c r="B32" s="265" t="s">
        <v>52</v>
      </c>
      <c r="C32" s="266"/>
      <c r="D32" s="267"/>
      <c r="E32" s="224"/>
      <c r="F32" s="224"/>
      <c r="G32" s="225"/>
      <c r="H32" s="226"/>
      <c r="I32" s="272"/>
      <c r="J32" s="273"/>
      <c r="K32" s="274"/>
      <c r="L32" s="230"/>
      <c r="M32" s="224"/>
      <c r="N32" s="225"/>
      <c r="O32" s="231"/>
      <c r="P32" s="199"/>
      <c r="Q32" s="232"/>
      <c r="R32" s="232"/>
      <c r="S32" s="233"/>
      <c r="T32" s="233"/>
    </row>
    <row r="33">
      <c r="A33" s="234" t="s">
        <v>10</v>
      </c>
      <c r="B33" s="269" t="s">
        <v>53</v>
      </c>
      <c r="C33" s="270" t="s">
        <v>30</v>
      </c>
      <c r="D33" s="271">
        <v>35.7</v>
      </c>
      <c r="E33" s="236">
        <f>SUMIFS('Прайс работы и услуги'!J:J,'Прайс работы и услуги'!B:B,B33)</f>
        <v>0</v>
      </c>
      <c r="F33" s="236">
        <f t="shared" ref="F33:F34" si="19">D33*E33</f>
        <v>0</v>
      </c>
      <c r="G33" s="237">
        <f>SUMIFS('Прайс работы и услуги'!D:D,'Прайс работы и услуги'!B:B,B33)</f>
        <v>0</v>
      </c>
      <c r="H33" s="238">
        <f t="shared" ref="H33:H34" si="20">G33*D33</f>
        <v>0</v>
      </c>
      <c r="I33" s="275"/>
      <c r="J33" s="80"/>
      <c r="K33" s="276"/>
      <c r="L33" s="241">
        <f>SUMIFS('Прайс материалы'!I:I,'Прайс материалы'!A:A,I33)</f>
        <v>0</v>
      </c>
      <c r="M33" s="236">
        <f t="shared" ref="M33:M34" si="21">K33*L33</f>
        <v>0</v>
      </c>
      <c r="N33" s="237">
        <f>SUMIFS('Прайс материалы'!C:C,'Прайс материалы'!A:A,I33)</f>
        <v>0</v>
      </c>
      <c r="O33" s="242">
        <f t="shared" ref="O33:O34" si="22">K33*N33</f>
        <v>0</v>
      </c>
      <c r="P33" s="199"/>
      <c r="Q33" s="22" t="str">
        <f t="shared" ref="Q33:Q34" si="23">IFERROR((H33-F33)/H33,"-")</f>
        <v>-</v>
      </c>
      <c r="R33" s="22" t="str">
        <f t="shared" ref="R33:R34" si="24">IFERROR((O33-M33)/O33,"-")</f>
        <v>-</v>
      </c>
    </row>
    <row r="34">
      <c r="A34" s="234" t="s">
        <v>9</v>
      </c>
      <c r="B34" s="254" t="s">
        <v>54</v>
      </c>
      <c r="C34" s="255" t="s">
        <v>30</v>
      </c>
      <c r="D34" s="256">
        <f>D20</f>
        <v>159</v>
      </c>
      <c r="E34" s="257">
        <f>SUMIFS('Прайс работы и услуги'!J:J,'Прайс работы и услуги'!B:B,B34)</f>
        <v>0</v>
      </c>
      <c r="F34" s="257">
        <f t="shared" si="19"/>
        <v>0</v>
      </c>
      <c r="G34" s="258">
        <f>SUMIFS('Прайс работы и услуги'!D:D,'Прайс работы и услуги'!B:B,B34)</f>
        <v>0</v>
      </c>
      <c r="H34" s="259">
        <f t="shared" si="20"/>
        <v>0</v>
      </c>
      <c r="I34" s="277"/>
      <c r="J34" s="278"/>
      <c r="K34" s="279"/>
      <c r="L34" s="263">
        <f>SUMIFS('Прайс материалы'!I:I,'Прайс материалы'!A:A,I34)</f>
        <v>0</v>
      </c>
      <c r="M34" s="257">
        <f t="shared" si="21"/>
        <v>0</v>
      </c>
      <c r="N34" s="258">
        <f>SUMIFS('Прайс материалы'!C:C,'Прайс материалы'!A:A,I34)</f>
        <v>0</v>
      </c>
      <c r="O34" s="264">
        <f t="shared" si="22"/>
        <v>0</v>
      </c>
      <c r="P34" s="199"/>
      <c r="Q34" s="22" t="str">
        <f t="shared" si="23"/>
        <v>-</v>
      </c>
      <c r="R34" s="22" t="str">
        <f t="shared" si="24"/>
        <v>-</v>
      </c>
    </row>
    <row r="35">
      <c r="A35" s="220"/>
      <c r="B35" s="265" t="s">
        <v>55</v>
      </c>
      <c r="C35" s="266"/>
      <c r="D35" s="267"/>
      <c r="E35" s="224"/>
      <c r="F35" s="224"/>
      <c r="G35" s="225"/>
      <c r="H35" s="226"/>
      <c r="I35" s="272"/>
      <c r="J35" s="228"/>
      <c r="K35" s="229"/>
      <c r="L35" s="230"/>
      <c r="M35" s="224"/>
      <c r="N35" s="225"/>
      <c r="O35" s="231"/>
      <c r="P35" s="199"/>
      <c r="Q35" s="232"/>
      <c r="R35" s="232"/>
      <c r="S35" s="233"/>
      <c r="T35" s="233"/>
    </row>
    <row r="36">
      <c r="A36" s="280" t="s">
        <v>6</v>
      </c>
      <c r="B36" s="235" t="s">
        <v>56</v>
      </c>
      <c r="C36" s="51" t="s">
        <v>57</v>
      </c>
      <c r="D36" s="96">
        <v>15.0</v>
      </c>
      <c r="E36" s="236">
        <f>SUMIFS('Прайс работы и услуги'!J:J,'Прайс работы и услуги'!B:B,B36)</f>
        <v>0</v>
      </c>
      <c r="F36" s="236">
        <f t="shared" ref="F36:F44" si="25">D36*E36</f>
        <v>0</v>
      </c>
      <c r="G36" s="237">
        <f>SUMIFS('Прайс работы и услуги'!D:D,'Прайс работы и услуги'!B:B,B36)</f>
        <v>0</v>
      </c>
      <c r="H36" s="238">
        <f t="shared" ref="H36:H44" si="26">G36*D36</f>
        <v>0</v>
      </c>
      <c r="I36" s="281" t="s">
        <v>58</v>
      </c>
      <c r="J36" s="51" t="s">
        <v>50</v>
      </c>
      <c r="K36" s="282">
        <v>4.0</v>
      </c>
      <c r="L36" s="283">
        <f>SUMIFS('Прайс материалы'!I:I,'Прайс материалы'!A:A,I36)</f>
        <v>0</v>
      </c>
      <c r="M36" s="284">
        <f t="shared" ref="M36:M44" si="27">K36*L36</f>
        <v>0</v>
      </c>
      <c r="N36" s="285">
        <f>SUMIFS('Прайс материалы'!C:C,'Прайс материалы'!A:A,I36)</f>
        <v>0</v>
      </c>
      <c r="O36" s="286">
        <f t="shared" ref="O36:O44" si="28">K36*N36</f>
        <v>0</v>
      </c>
      <c r="P36" s="287"/>
      <c r="Q36" s="102" t="str">
        <f t="shared" ref="Q36:Q44" si="29">IFERROR((H36-F36)/H36,"-")</f>
        <v>-</v>
      </c>
      <c r="R36" s="102" t="str">
        <f t="shared" ref="R36:R44" si="30">IFERROR((O36-M36)/O36,"-")</f>
        <v>-</v>
      </c>
      <c r="S36" s="101"/>
      <c r="T36" s="101"/>
    </row>
    <row r="37">
      <c r="A37" s="280" t="s">
        <v>6</v>
      </c>
      <c r="B37" s="288" t="s">
        <v>59</v>
      </c>
      <c r="C37" s="51" t="s">
        <v>60</v>
      </c>
      <c r="D37" s="96">
        <v>23.6</v>
      </c>
      <c r="E37" s="53">
        <f>SUMIFS('Прайс работы и услуги'!J:J,'Прайс работы и услуги'!B:B,B37)</f>
        <v>0</v>
      </c>
      <c r="F37" s="53">
        <f t="shared" si="25"/>
        <v>0</v>
      </c>
      <c r="G37" s="243">
        <f>SUMIFS('Прайс работы и услуги'!D:D,'Прайс работы и услуги'!B:B,B37)</f>
        <v>0</v>
      </c>
      <c r="H37" s="244">
        <f t="shared" si="26"/>
        <v>0</v>
      </c>
      <c r="I37" s="289" t="s">
        <v>61</v>
      </c>
      <c r="J37" s="51" t="s">
        <v>50</v>
      </c>
      <c r="K37" s="282">
        <v>34.0</v>
      </c>
      <c r="L37" s="290">
        <f>SUMIFS('Прайс материалы'!I:I,'Прайс материалы'!A:A,I37)</f>
        <v>0</v>
      </c>
      <c r="M37" s="98">
        <f t="shared" si="27"/>
        <v>0</v>
      </c>
      <c r="N37" s="291">
        <f>SUMIFS('Прайс материалы'!C:C,'Прайс материалы'!A:A,I37)</f>
        <v>0</v>
      </c>
      <c r="O37" s="292">
        <f t="shared" si="28"/>
        <v>0</v>
      </c>
      <c r="P37" s="287"/>
      <c r="Q37" s="102" t="str">
        <f t="shared" si="29"/>
        <v>-</v>
      </c>
      <c r="R37" s="102" t="str">
        <f t="shared" si="30"/>
        <v>-</v>
      </c>
      <c r="S37" s="101"/>
      <c r="T37" s="101"/>
    </row>
    <row r="38">
      <c r="A38" s="280" t="s">
        <v>6</v>
      </c>
      <c r="B38" s="293" t="s">
        <v>62</v>
      </c>
      <c r="C38" s="80" t="s">
        <v>60</v>
      </c>
      <c r="D38" s="81">
        <v>59.74</v>
      </c>
      <c r="E38" s="53">
        <f>SUMIFS('Прайс работы и услуги'!J:J,'Прайс работы и услуги'!B:B,B38)</f>
        <v>0</v>
      </c>
      <c r="F38" s="53">
        <f t="shared" si="25"/>
        <v>0</v>
      </c>
      <c r="G38" s="243">
        <f>SUMIFS('Прайс работы и услуги'!D:D,'Прайс работы и услуги'!B:B,B38)</f>
        <v>0</v>
      </c>
      <c r="H38" s="244">
        <f t="shared" si="26"/>
        <v>0</v>
      </c>
      <c r="I38" s="248" t="s">
        <v>63</v>
      </c>
      <c r="J38" s="62" t="s">
        <v>50</v>
      </c>
      <c r="K38" s="249">
        <v>9.0</v>
      </c>
      <c r="L38" s="245">
        <f>SUMIFS('Прайс материалы'!I:I,'Прайс материалы'!A:A,I38)</f>
        <v>0</v>
      </c>
      <c r="M38" s="53">
        <f t="shared" si="27"/>
        <v>0</v>
      </c>
      <c r="N38" s="243">
        <f>SUMIFS('Прайс материалы'!C:C,'Прайс материалы'!A:A,I38)</f>
        <v>0</v>
      </c>
      <c r="O38" s="246">
        <f t="shared" si="28"/>
        <v>0</v>
      </c>
      <c r="P38" s="199"/>
      <c r="Q38" s="22" t="str">
        <f t="shared" si="29"/>
        <v>-</v>
      </c>
      <c r="R38" s="22" t="str">
        <f t="shared" si="30"/>
        <v>-</v>
      </c>
    </row>
    <row r="39">
      <c r="A39" s="280" t="s">
        <v>6</v>
      </c>
      <c r="B39" s="253" t="s">
        <v>37</v>
      </c>
      <c r="C39" s="68" t="s">
        <v>38</v>
      </c>
      <c r="D39" s="69">
        <v>2.0</v>
      </c>
      <c r="E39" s="53">
        <f>SUMIFS('Прайс работы и услуги'!J:J,'Прайс работы и услуги'!B:B,B39)</f>
        <v>0</v>
      </c>
      <c r="F39" s="53">
        <f t="shared" si="25"/>
        <v>0</v>
      </c>
      <c r="G39" s="243">
        <f>SUMIFS('Прайс работы и услуги'!D:D,'Прайс работы и услуги'!B:B,B39)</f>
        <v>0</v>
      </c>
      <c r="H39" s="244">
        <f t="shared" si="26"/>
        <v>0</v>
      </c>
      <c r="I39" s="248" t="s">
        <v>35</v>
      </c>
      <c r="J39" s="62" t="s">
        <v>64</v>
      </c>
      <c r="K39" s="249">
        <v>1.0</v>
      </c>
      <c r="L39" s="245">
        <f>SUMIFS('Прайс материалы'!I:I,'Прайс материалы'!A:A,I39)</f>
        <v>0</v>
      </c>
      <c r="M39" s="53">
        <f t="shared" si="27"/>
        <v>0</v>
      </c>
      <c r="N39" s="243">
        <f>SUMIFS('Прайс материалы'!C:C,'Прайс материалы'!A:A,I39)</f>
        <v>0</v>
      </c>
      <c r="O39" s="246">
        <f t="shared" si="28"/>
        <v>0</v>
      </c>
      <c r="P39" s="199"/>
      <c r="Q39" s="22" t="str">
        <f t="shared" si="29"/>
        <v>-</v>
      </c>
      <c r="R39" s="22" t="str">
        <f t="shared" si="30"/>
        <v>-</v>
      </c>
    </row>
    <row r="40">
      <c r="A40" s="280" t="s">
        <v>6</v>
      </c>
      <c r="B40" s="253" t="s">
        <v>65</v>
      </c>
      <c r="C40" s="68" t="s">
        <v>66</v>
      </c>
      <c r="D40" s="69">
        <v>16.0</v>
      </c>
      <c r="E40" s="106">
        <v>717.39</v>
      </c>
      <c r="F40" s="53">
        <f t="shared" si="25"/>
        <v>11478.24</v>
      </c>
      <c r="G40" s="294">
        <v>1000.0</v>
      </c>
      <c r="H40" s="244">
        <f t="shared" si="26"/>
        <v>16000</v>
      </c>
      <c r="I40" s="248" t="s">
        <v>67</v>
      </c>
      <c r="J40" s="62" t="s">
        <v>68</v>
      </c>
      <c r="K40" s="249">
        <v>8.0</v>
      </c>
      <c r="L40" s="245">
        <f>SUMIFS('Прайс материалы'!I:I,'Прайс материалы'!A:A,I40)</f>
        <v>0</v>
      </c>
      <c r="M40" s="53">
        <f t="shared" si="27"/>
        <v>0</v>
      </c>
      <c r="N40" s="243">
        <f>SUMIFS('Прайс материалы'!C:C,'Прайс материалы'!A:A,I40)</f>
        <v>0</v>
      </c>
      <c r="O40" s="246">
        <f t="shared" si="28"/>
        <v>0</v>
      </c>
      <c r="P40" s="199"/>
      <c r="Q40" s="22">
        <f t="shared" si="29"/>
        <v>0.28261</v>
      </c>
      <c r="R40" s="22" t="str">
        <f t="shared" si="30"/>
        <v>-</v>
      </c>
    </row>
    <row r="41">
      <c r="A41" s="280" t="s">
        <v>6</v>
      </c>
      <c r="B41" s="253" t="s">
        <v>69</v>
      </c>
      <c r="C41" s="68" t="s">
        <v>57</v>
      </c>
      <c r="D41" s="69">
        <v>15.0</v>
      </c>
      <c r="E41" s="53">
        <f>SUMIFS('Прайс работы и услуги'!J:J,'Прайс работы и услуги'!B:B,B41)</f>
        <v>0</v>
      </c>
      <c r="F41" s="53">
        <f t="shared" si="25"/>
        <v>0</v>
      </c>
      <c r="G41" s="243">
        <f>SUMIFS('Прайс работы и услуги'!D:D,'Прайс работы и услуги'!B:B,B41)</f>
        <v>0</v>
      </c>
      <c r="H41" s="244">
        <f t="shared" si="26"/>
        <v>0</v>
      </c>
      <c r="I41" s="248" t="s">
        <v>70</v>
      </c>
      <c r="J41" s="62" t="s">
        <v>60</v>
      </c>
      <c r="K41" s="249">
        <v>60.0</v>
      </c>
      <c r="L41" s="245">
        <f>SUMIFS('Прайс материалы'!I:I,'Прайс материалы'!A:A,I41)</f>
        <v>0</v>
      </c>
      <c r="M41" s="53">
        <f t="shared" si="27"/>
        <v>0</v>
      </c>
      <c r="N41" s="243">
        <f>SUMIFS('Прайс материалы'!C:C,'Прайс материалы'!A:A,I41)</f>
        <v>0</v>
      </c>
      <c r="O41" s="246">
        <f t="shared" si="28"/>
        <v>0</v>
      </c>
      <c r="P41" s="199"/>
      <c r="Q41" s="22" t="str">
        <f t="shared" si="29"/>
        <v>-</v>
      </c>
      <c r="R41" s="22" t="str">
        <f t="shared" si="30"/>
        <v>-</v>
      </c>
    </row>
    <row r="42">
      <c r="A42" s="280" t="s">
        <v>6</v>
      </c>
      <c r="B42" s="253"/>
      <c r="C42" s="68"/>
      <c r="D42" s="69"/>
      <c r="E42" s="53">
        <f>SUMIFS('Прайс работы и услуги'!J:J,'Прайс работы и услуги'!B:B,B42)</f>
        <v>0</v>
      </c>
      <c r="F42" s="53">
        <f t="shared" si="25"/>
        <v>0</v>
      </c>
      <c r="G42" s="243">
        <f>SUMIFS('Прайс работы и услуги'!D:D,'Прайс работы и услуги'!B:B,B42)</f>
        <v>0</v>
      </c>
      <c r="H42" s="244">
        <f t="shared" si="26"/>
        <v>0</v>
      </c>
      <c r="I42" s="248" t="s">
        <v>45</v>
      </c>
      <c r="J42" s="62" t="s">
        <v>71</v>
      </c>
      <c r="K42" s="249">
        <v>15.0</v>
      </c>
      <c r="L42" s="245">
        <f>SUMIFS('Прайс материалы'!I:I,'Прайс материалы'!A:A,I42)</f>
        <v>0</v>
      </c>
      <c r="M42" s="53">
        <f t="shared" si="27"/>
        <v>0</v>
      </c>
      <c r="N42" s="243">
        <f>SUMIFS('Прайс материалы'!C:C,'Прайс материалы'!A:A,I42)</f>
        <v>0</v>
      </c>
      <c r="O42" s="246">
        <f t="shared" si="28"/>
        <v>0</v>
      </c>
      <c r="P42" s="199"/>
      <c r="Q42" s="22" t="str">
        <f t="shared" si="29"/>
        <v>-</v>
      </c>
      <c r="R42" s="22" t="str">
        <f t="shared" si="30"/>
        <v>-</v>
      </c>
    </row>
    <row r="43">
      <c r="A43" s="280" t="s">
        <v>6</v>
      </c>
      <c r="B43" s="253"/>
      <c r="C43" s="68"/>
      <c r="D43" s="69"/>
      <c r="E43" s="53">
        <f>SUMIFS('Прайс работы и услуги'!J:J,'Прайс работы и услуги'!B:B,B43)</f>
        <v>0</v>
      </c>
      <c r="F43" s="53">
        <f t="shared" si="25"/>
        <v>0</v>
      </c>
      <c r="G43" s="243">
        <f>SUMIFS('Прайс работы и услуги'!D:D,'Прайс работы и услуги'!B:B,B43)</f>
        <v>0</v>
      </c>
      <c r="H43" s="244">
        <f t="shared" si="26"/>
        <v>0</v>
      </c>
      <c r="I43" s="248" t="s">
        <v>72</v>
      </c>
      <c r="J43" s="62" t="s">
        <v>57</v>
      </c>
      <c r="K43" s="249">
        <v>10.0</v>
      </c>
      <c r="L43" s="245">
        <f>SUMIFS('Прайс материалы'!I:I,'Прайс материалы'!A:A,I43)</f>
        <v>0</v>
      </c>
      <c r="M43" s="53">
        <f t="shared" si="27"/>
        <v>0</v>
      </c>
      <c r="N43" s="294">
        <v>1330.0</v>
      </c>
      <c r="O43" s="246">
        <f t="shared" si="28"/>
        <v>13300</v>
      </c>
      <c r="P43" s="199"/>
      <c r="Q43" s="22" t="str">
        <f t="shared" si="29"/>
        <v>-</v>
      </c>
      <c r="R43" s="22">
        <f t="shared" si="30"/>
        <v>1</v>
      </c>
    </row>
    <row r="44">
      <c r="A44" s="280" t="s">
        <v>6</v>
      </c>
      <c r="B44" s="254"/>
      <c r="C44" s="255"/>
      <c r="D44" s="256"/>
      <c r="E44" s="257">
        <f>SUMIFS('Прайс работы и услуги'!J:J,'Прайс работы и услуги'!B:B,B44)</f>
        <v>0</v>
      </c>
      <c r="F44" s="257">
        <f t="shared" si="25"/>
        <v>0</v>
      </c>
      <c r="G44" s="258">
        <f>SUMIFS('Прайс работы и услуги'!D:D,'Прайс работы и услуги'!B:B,B44)</f>
        <v>0</v>
      </c>
      <c r="H44" s="259">
        <f t="shared" si="26"/>
        <v>0</v>
      </c>
      <c r="I44" s="295" t="s">
        <v>73</v>
      </c>
      <c r="J44" s="296" t="s">
        <v>66</v>
      </c>
      <c r="K44" s="297">
        <v>16.0</v>
      </c>
      <c r="L44" s="263">
        <f>SUMIFS('Прайс материалы'!I:I,'Прайс материалы'!A:A,I44)</f>
        <v>0</v>
      </c>
      <c r="M44" s="257">
        <f t="shared" si="27"/>
        <v>0</v>
      </c>
      <c r="N44" s="258">
        <f>SUMIFS('Прайс материалы'!C:C,'Прайс материалы'!A:A,I44)</f>
        <v>0</v>
      </c>
      <c r="O44" s="264">
        <f t="shared" si="28"/>
        <v>0</v>
      </c>
      <c r="P44" s="199"/>
      <c r="Q44" s="22" t="str">
        <f t="shared" si="29"/>
        <v>-</v>
      </c>
      <c r="R44" s="22" t="str">
        <f t="shared" si="30"/>
        <v>-</v>
      </c>
    </row>
    <row r="45">
      <c r="A45" s="220"/>
      <c r="B45" s="265" t="s">
        <v>74</v>
      </c>
      <c r="C45" s="266"/>
      <c r="D45" s="267"/>
      <c r="E45" s="224"/>
      <c r="F45" s="224"/>
      <c r="G45" s="225"/>
      <c r="H45" s="226"/>
      <c r="I45" s="298"/>
      <c r="J45" s="222"/>
      <c r="K45" s="229"/>
      <c r="L45" s="230"/>
      <c r="M45" s="224"/>
      <c r="N45" s="225"/>
      <c r="O45" s="231"/>
      <c r="P45" s="199"/>
      <c r="Q45" s="232"/>
      <c r="R45" s="232"/>
      <c r="S45" s="233"/>
      <c r="T45" s="233"/>
    </row>
    <row r="46">
      <c r="A46" s="234" t="s">
        <v>6</v>
      </c>
      <c r="B46" s="269" t="s">
        <v>75</v>
      </c>
      <c r="C46" s="270" t="s">
        <v>57</v>
      </c>
      <c r="D46" s="271">
        <v>11.0</v>
      </c>
      <c r="E46" s="236">
        <f>SUMIFS('Прайс работы и услуги'!J:J,'Прайс работы и услуги'!B:B,B46)</f>
        <v>0</v>
      </c>
      <c r="F46" s="236">
        <f t="shared" ref="F46:F56" si="31">D46*E46</f>
        <v>0</v>
      </c>
      <c r="G46" s="237">
        <f>SUMIFS('Прайс работы и услуги'!D:D,'Прайс работы и услуги'!B:B,B46)</f>
        <v>0</v>
      </c>
      <c r="H46" s="238">
        <f t="shared" ref="H46:H56" si="32">G46*D46</f>
        <v>0</v>
      </c>
      <c r="I46" s="247" t="s">
        <v>76</v>
      </c>
      <c r="J46" s="60" t="s">
        <v>57</v>
      </c>
      <c r="K46" s="240">
        <v>2.0</v>
      </c>
      <c r="L46" s="299">
        <v>28380.0</v>
      </c>
      <c r="M46" s="236">
        <f t="shared" ref="M46:M51" si="33">L46*K46</f>
        <v>56760</v>
      </c>
      <c r="N46" s="300">
        <v>39280.0</v>
      </c>
      <c r="O46" s="242">
        <f t="shared" ref="O46:O56" si="34">K46*N46</f>
        <v>78560</v>
      </c>
      <c r="P46" s="199"/>
      <c r="Q46" s="22" t="str">
        <f t="shared" ref="Q46:Q56" si="35">IFERROR((H46-F46)/H46,"-")</f>
        <v>-</v>
      </c>
      <c r="R46" s="22">
        <f t="shared" ref="R46:R56" si="36">IFERROR((O46-M46)/O46,"-")</f>
        <v>0.2774949084</v>
      </c>
    </row>
    <row r="47">
      <c r="A47" s="234" t="s">
        <v>6</v>
      </c>
      <c r="B47" s="253" t="s">
        <v>77</v>
      </c>
      <c r="C47" s="68" t="s">
        <v>57</v>
      </c>
      <c r="D47" s="69">
        <v>2.0</v>
      </c>
      <c r="E47" s="53">
        <f>SUMIFS('Прайс работы и услуги'!J:J,'Прайс работы и услуги'!B:B,B47)</f>
        <v>0</v>
      </c>
      <c r="F47" s="53">
        <f t="shared" si="31"/>
        <v>0</v>
      </c>
      <c r="G47" s="243">
        <f>SUMIFS('Прайс работы и услуги'!D:D,'Прайс работы и услуги'!B:B,B47)</f>
        <v>0</v>
      </c>
      <c r="H47" s="244">
        <f t="shared" si="32"/>
        <v>0</v>
      </c>
      <c r="I47" s="248" t="s">
        <v>76</v>
      </c>
      <c r="J47" s="60" t="s">
        <v>57</v>
      </c>
      <c r="K47" s="249">
        <v>2.0</v>
      </c>
      <c r="L47" s="301">
        <v>17150.0</v>
      </c>
      <c r="M47" s="53">
        <f t="shared" si="33"/>
        <v>34300</v>
      </c>
      <c r="N47" s="294">
        <v>23710.0</v>
      </c>
      <c r="O47" s="246">
        <f t="shared" si="34"/>
        <v>47420</v>
      </c>
      <c r="P47" s="199"/>
      <c r="Q47" s="22" t="str">
        <f t="shared" si="35"/>
        <v>-</v>
      </c>
      <c r="R47" s="22">
        <f t="shared" si="36"/>
        <v>0.2766765078</v>
      </c>
    </row>
    <row r="48">
      <c r="A48" s="234" t="s">
        <v>6</v>
      </c>
      <c r="B48" s="253" t="s">
        <v>78</v>
      </c>
      <c r="C48" s="68" t="s">
        <v>57</v>
      </c>
      <c r="D48" s="69">
        <v>2.0</v>
      </c>
      <c r="E48" s="53">
        <f>SUMIFS('Прайс работы и услуги'!J:J,'Прайс работы и услуги'!B:B,B48)</f>
        <v>0</v>
      </c>
      <c r="F48" s="53">
        <f t="shared" si="31"/>
        <v>0</v>
      </c>
      <c r="G48" s="243">
        <f>SUMIFS('Прайс работы и услуги'!D:D,'Прайс работы и услуги'!B:B,B48)</f>
        <v>0</v>
      </c>
      <c r="H48" s="244">
        <f t="shared" si="32"/>
        <v>0</v>
      </c>
      <c r="I48" s="248" t="s">
        <v>76</v>
      </c>
      <c r="J48" s="60" t="s">
        <v>57</v>
      </c>
      <c r="K48" s="249">
        <v>4.0</v>
      </c>
      <c r="L48" s="301">
        <v>33540.0</v>
      </c>
      <c r="M48" s="53">
        <f t="shared" si="33"/>
        <v>134160</v>
      </c>
      <c r="N48" s="294">
        <v>46440.0</v>
      </c>
      <c r="O48" s="246">
        <f t="shared" si="34"/>
        <v>185760</v>
      </c>
      <c r="P48" s="199"/>
      <c r="Q48" s="22" t="str">
        <f t="shared" si="35"/>
        <v>-</v>
      </c>
      <c r="R48" s="22">
        <f t="shared" si="36"/>
        <v>0.2777777778</v>
      </c>
    </row>
    <row r="49">
      <c r="A49" s="234" t="s">
        <v>6</v>
      </c>
      <c r="B49" s="253" t="s">
        <v>37</v>
      </c>
      <c r="C49" s="68" t="s">
        <v>79</v>
      </c>
      <c r="D49" s="69">
        <v>1.0</v>
      </c>
      <c r="E49" s="53">
        <f>SUMIFS('Прайс работы и услуги'!J:J,'Прайс работы и услуги'!B:B,B49)</f>
        <v>0</v>
      </c>
      <c r="F49" s="53">
        <f t="shared" si="31"/>
        <v>0</v>
      </c>
      <c r="G49" s="243">
        <f>SUMIFS('Прайс работы и услуги'!D:D,'Прайс работы и услуги'!B:B,B49)</f>
        <v>0</v>
      </c>
      <c r="H49" s="244">
        <f t="shared" si="32"/>
        <v>0</v>
      </c>
      <c r="I49" s="248" t="s">
        <v>76</v>
      </c>
      <c r="J49" s="60" t="s">
        <v>57</v>
      </c>
      <c r="K49" s="249">
        <v>1.0</v>
      </c>
      <c r="L49" s="301">
        <v>18600.0</v>
      </c>
      <c r="M49" s="53">
        <f t="shared" si="33"/>
        <v>18600</v>
      </c>
      <c r="N49" s="294">
        <v>25760.0</v>
      </c>
      <c r="O49" s="246">
        <f t="shared" si="34"/>
        <v>25760</v>
      </c>
      <c r="P49" s="199"/>
      <c r="Q49" s="22" t="str">
        <f t="shared" si="35"/>
        <v>-</v>
      </c>
      <c r="R49" s="22">
        <f t="shared" si="36"/>
        <v>0.2779503106</v>
      </c>
    </row>
    <row r="50">
      <c r="A50" s="234" t="s">
        <v>6</v>
      </c>
      <c r="B50" s="253"/>
      <c r="C50" s="68"/>
      <c r="D50" s="69"/>
      <c r="E50" s="53">
        <f>SUMIFS('Прайс работы и услуги'!J:J,'Прайс работы и услуги'!B:B,B50)</f>
        <v>0</v>
      </c>
      <c r="F50" s="53">
        <f t="shared" si="31"/>
        <v>0</v>
      </c>
      <c r="G50" s="243">
        <f>SUMIFS('Прайс работы и услуги'!D:D,'Прайс работы и услуги'!B:B,B50)</f>
        <v>0</v>
      </c>
      <c r="H50" s="244">
        <f t="shared" si="32"/>
        <v>0</v>
      </c>
      <c r="I50" s="248" t="s">
        <v>76</v>
      </c>
      <c r="J50" s="60" t="s">
        <v>57</v>
      </c>
      <c r="K50" s="249">
        <v>1.0</v>
      </c>
      <c r="L50" s="301">
        <v>8600.0</v>
      </c>
      <c r="M50" s="53">
        <f t="shared" si="33"/>
        <v>8600</v>
      </c>
      <c r="N50" s="294">
        <v>11850.0</v>
      </c>
      <c r="O50" s="246">
        <f t="shared" si="34"/>
        <v>11850</v>
      </c>
      <c r="P50" s="199"/>
      <c r="Q50" s="22" t="str">
        <f t="shared" si="35"/>
        <v>-</v>
      </c>
      <c r="R50" s="22">
        <f t="shared" si="36"/>
        <v>0.2742616034</v>
      </c>
    </row>
    <row r="51">
      <c r="A51" s="234" t="s">
        <v>6</v>
      </c>
      <c r="B51" s="253"/>
      <c r="C51" s="68"/>
      <c r="D51" s="69"/>
      <c r="E51" s="53">
        <f>SUMIFS('Прайс работы и услуги'!J:J,'Прайс работы и услуги'!B:B,B51)</f>
        <v>0</v>
      </c>
      <c r="F51" s="53">
        <f t="shared" si="31"/>
        <v>0</v>
      </c>
      <c r="G51" s="243">
        <f>SUMIFS('Прайс работы и услуги'!D:D,'Прайс работы и услуги'!B:B,B51)</f>
        <v>0</v>
      </c>
      <c r="H51" s="244">
        <f t="shared" si="32"/>
        <v>0</v>
      </c>
      <c r="I51" s="248" t="s">
        <v>76</v>
      </c>
      <c r="J51" s="60" t="s">
        <v>57</v>
      </c>
      <c r="K51" s="249">
        <v>1.0</v>
      </c>
      <c r="L51" s="301">
        <v>16800.0</v>
      </c>
      <c r="M51" s="53">
        <f t="shared" si="33"/>
        <v>16800</v>
      </c>
      <c r="N51" s="294">
        <v>23200.0</v>
      </c>
      <c r="O51" s="246">
        <f t="shared" si="34"/>
        <v>23200</v>
      </c>
      <c r="P51" s="199"/>
      <c r="Q51" s="22" t="str">
        <f t="shared" si="35"/>
        <v>-</v>
      </c>
      <c r="R51" s="22">
        <f t="shared" si="36"/>
        <v>0.275862069</v>
      </c>
    </row>
    <row r="52">
      <c r="A52" s="234" t="s">
        <v>6</v>
      </c>
      <c r="B52" s="253"/>
      <c r="C52" s="68"/>
      <c r="D52" s="69"/>
      <c r="E52" s="53">
        <f>SUMIFS('Прайс работы и услуги'!J:J,'Прайс работы и услуги'!B:B,B52)</f>
        <v>0</v>
      </c>
      <c r="F52" s="53">
        <f t="shared" si="31"/>
        <v>0</v>
      </c>
      <c r="G52" s="243">
        <f>SUMIFS('Прайс работы и услуги'!D:D,'Прайс работы и услуги'!B:B,B52)</f>
        <v>0</v>
      </c>
      <c r="H52" s="244">
        <f t="shared" si="32"/>
        <v>0</v>
      </c>
      <c r="I52" s="248" t="s">
        <v>80</v>
      </c>
      <c r="J52" s="60" t="s">
        <v>57</v>
      </c>
      <c r="K52" s="249">
        <v>1.0</v>
      </c>
      <c r="L52" s="301">
        <v>22900.0</v>
      </c>
      <c r="M52" s="53">
        <f t="shared" ref="M52:M56" si="37">K52*L52</f>
        <v>22900</v>
      </c>
      <c r="N52" s="294">
        <v>31668.0</v>
      </c>
      <c r="O52" s="246">
        <f t="shared" si="34"/>
        <v>31668</v>
      </c>
      <c r="P52" s="199"/>
      <c r="Q52" s="22" t="str">
        <f t="shared" si="35"/>
        <v>-</v>
      </c>
      <c r="R52" s="22">
        <f t="shared" si="36"/>
        <v>0.2768725527</v>
      </c>
    </row>
    <row r="53">
      <c r="A53" s="234" t="s">
        <v>6</v>
      </c>
      <c r="B53" s="253"/>
      <c r="C53" s="68"/>
      <c r="D53" s="69"/>
      <c r="E53" s="53">
        <f>SUMIFS('Прайс работы и услуги'!J:J,'Прайс работы и услуги'!B:B,B53)</f>
        <v>0</v>
      </c>
      <c r="F53" s="53">
        <f t="shared" si="31"/>
        <v>0</v>
      </c>
      <c r="G53" s="243">
        <f>SUMIFS('Прайс работы и услуги'!D:D,'Прайс работы и услуги'!B:B,B53)</f>
        <v>0</v>
      </c>
      <c r="H53" s="244">
        <f t="shared" si="32"/>
        <v>0</v>
      </c>
      <c r="I53" s="248" t="s">
        <v>80</v>
      </c>
      <c r="J53" s="60" t="s">
        <v>57</v>
      </c>
      <c r="K53" s="249">
        <v>1.0</v>
      </c>
      <c r="L53" s="301">
        <v>45620.0</v>
      </c>
      <c r="M53" s="53">
        <f t="shared" si="37"/>
        <v>45620</v>
      </c>
      <c r="N53" s="294">
        <v>63160.0</v>
      </c>
      <c r="O53" s="246">
        <f t="shared" si="34"/>
        <v>63160</v>
      </c>
      <c r="P53" s="199"/>
      <c r="Q53" s="22" t="str">
        <f t="shared" si="35"/>
        <v>-</v>
      </c>
      <c r="R53" s="22">
        <f t="shared" si="36"/>
        <v>0.2777074098</v>
      </c>
    </row>
    <row r="54">
      <c r="A54" s="234" t="s">
        <v>6</v>
      </c>
      <c r="B54" s="253"/>
      <c r="C54" s="68"/>
      <c r="D54" s="69"/>
      <c r="E54" s="53">
        <f>SUMIFS('Прайс работы и услуги'!J:J,'Прайс работы и услуги'!B:B,B54)</f>
        <v>0</v>
      </c>
      <c r="F54" s="53">
        <f t="shared" si="31"/>
        <v>0</v>
      </c>
      <c r="G54" s="243">
        <f>SUMIFS('Прайс работы и услуги'!D:D,'Прайс работы и услуги'!B:B,B54)</f>
        <v>0</v>
      </c>
      <c r="H54" s="244">
        <f t="shared" si="32"/>
        <v>0</v>
      </c>
      <c r="I54" s="248" t="s">
        <v>81</v>
      </c>
      <c r="J54" s="60" t="s">
        <v>57</v>
      </c>
      <c r="K54" s="249">
        <v>2.0</v>
      </c>
      <c r="L54" s="245">
        <f>SUMIFS('Прайс материалы'!I:I,'Прайс материалы'!A:A,I54)</f>
        <v>0</v>
      </c>
      <c r="M54" s="53">
        <f t="shared" si="37"/>
        <v>0</v>
      </c>
      <c r="N54" s="243">
        <f>SUMIFS('Прайс материалы'!C:C,'Прайс материалы'!A:A,I54)</f>
        <v>0</v>
      </c>
      <c r="O54" s="246">
        <f t="shared" si="34"/>
        <v>0</v>
      </c>
      <c r="P54" s="199"/>
      <c r="Q54" s="22" t="str">
        <f t="shared" si="35"/>
        <v>-</v>
      </c>
      <c r="R54" s="22" t="str">
        <f t="shared" si="36"/>
        <v>-</v>
      </c>
    </row>
    <row r="55">
      <c r="A55" s="234" t="s">
        <v>6</v>
      </c>
      <c r="B55" s="253"/>
      <c r="C55" s="68"/>
      <c r="D55" s="69"/>
      <c r="E55" s="53">
        <f>SUMIFS('Прайс работы и услуги'!J:J,'Прайс работы и услуги'!B:B,B55)</f>
        <v>0</v>
      </c>
      <c r="F55" s="53">
        <f t="shared" si="31"/>
        <v>0</v>
      </c>
      <c r="G55" s="243">
        <f>SUMIFS('Прайс работы и услуги'!D:D,'Прайс работы и услуги'!B:B,B55)</f>
        <v>0</v>
      </c>
      <c r="H55" s="244">
        <f t="shared" si="32"/>
        <v>0</v>
      </c>
      <c r="I55" s="248" t="s">
        <v>82</v>
      </c>
      <c r="J55" s="62" t="s">
        <v>83</v>
      </c>
      <c r="K55" s="249">
        <v>15.0</v>
      </c>
      <c r="L55" s="245">
        <f>SUMIFS('Прайс материалы'!I:I,'Прайс материалы'!A:A,I55)</f>
        <v>0</v>
      </c>
      <c r="M55" s="53">
        <f t="shared" si="37"/>
        <v>0</v>
      </c>
      <c r="N55" s="243">
        <f>SUMIFS('Прайс материалы'!C:C,'Прайс материалы'!A:A,I55)</f>
        <v>0</v>
      </c>
      <c r="O55" s="246">
        <f t="shared" si="34"/>
        <v>0</v>
      </c>
      <c r="P55" s="199"/>
      <c r="Q55" s="22" t="str">
        <f t="shared" si="35"/>
        <v>-</v>
      </c>
      <c r="R55" s="22" t="str">
        <f t="shared" si="36"/>
        <v>-</v>
      </c>
    </row>
    <row r="56">
      <c r="A56" s="234" t="s">
        <v>6</v>
      </c>
      <c r="B56" s="254"/>
      <c r="C56" s="255"/>
      <c r="D56" s="256"/>
      <c r="E56" s="257">
        <f>SUMIFS('Прайс работы и услуги'!J:J,'Прайс работы и услуги'!B:B,B56)</f>
        <v>0</v>
      </c>
      <c r="F56" s="257">
        <f t="shared" si="31"/>
        <v>0</v>
      </c>
      <c r="G56" s="258">
        <f>SUMIFS('Прайс работы и услуги'!D:D,'Прайс работы и услуги'!B:B,B56)</f>
        <v>0</v>
      </c>
      <c r="H56" s="259">
        <f t="shared" si="32"/>
        <v>0</v>
      </c>
      <c r="I56" s="295" t="s">
        <v>45</v>
      </c>
      <c r="J56" s="296" t="s">
        <v>51</v>
      </c>
      <c r="K56" s="297">
        <v>15.0</v>
      </c>
      <c r="L56" s="263">
        <f>SUMIFS('Прайс материалы'!I:I,'Прайс материалы'!A:A,I56)</f>
        <v>0</v>
      </c>
      <c r="M56" s="257">
        <f t="shared" si="37"/>
        <v>0</v>
      </c>
      <c r="N56" s="258">
        <f>SUMIFS('Прайс материалы'!C:C,'Прайс материалы'!A:A,I56)</f>
        <v>0</v>
      </c>
      <c r="O56" s="264">
        <f t="shared" si="34"/>
        <v>0</v>
      </c>
      <c r="P56" s="199"/>
      <c r="Q56" s="22" t="str">
        <f t="shared" si="35"/>
        <v>-</v>
      </c>
      <c r="R56" s="22" t="str">
        <f t="shared" si="36"/>
        <v>-</v>
      </c>
    </row>
    <row r="57" ht="48.0" customHeight="1">
      <c r="A57" s="220"/>
      <c r="B57" s="302" t="s">
        <v>133</v>
      </c>
      <c r="C57" s="197"/>
      <c r="D57" s="303"/>
      <c r="E57" s="224"/>
      <c r="F57" s="224"/>
      <c r="G57" s="225"/>
      <c r="H57" s="226"/>
      <c r="I57" s="298"/>
      <c r="J57" s="222"/>
      <c r="K57" s="229"/>
      <c r="L57" s="230"/>
      <c r="M57" s="224"/>
      <c r="N57" s="225"/>
      <c r="O57" s="231"/>
      <c r="P57" s="199"/>
      <c r="Q57" s="232"/>
      <c r="R57" s="232"/>
      <c r="S57" s="233"/>
      <c r="T57" s="233"/>
    </row>
    <row r="58">
      <c r="A58" s="234" t="s">
        <v>7</v>
      </c>
      <c r="B58" s="269" t="s">
        <v>85</v>
      </c>
      <c r="C58" s="270" t="s">
        <v>86</v>
      </c>
      <c r="D58" s="271">
        <v>76.0</v>
      </c>
      <c r="E58" s="236">
        <f>SUMIFS('Прайс работы и услуги'!J:J,'Прайс работы и услуги'!B:B,B58)</f>
        <v>0</v>
      </c>
      <c r="F58" s="236">
        <f t="shared" ref="F58:F61" si="38">D58*E58</f>
        <v>0</v>
      </c>
      <c r="G58" s="237">
        <f>SUMIFS('Прайс работы и услуги'!D:D,'Прайс работы и услуги'!B:B,B58)</f>
        <v>0</v>
      </c>
      <c r="H58" s="238">
        <f t="shared" ref="H58:H64" si="39">G58*D58</f>
        <v>0</v>
      </c>
      <c r="I58" s="247" t="s">
        <v>87</v>
      </c>
      <c r="J58" s="60" t="s">
        <v>86</v>
      </c>
      <c r="K58" s="240">
        <v>234.0</v>
      </c>
      <c r="L58" s="241">
        <f>SUMIFS('Прайс материалы'!I:I,'Прайс материалы'!A:A,I58)</f>
        <v>0</v>
      </c>
      <c r="M58" s="236">
        <f t="shared" ref="M58:M63" si="40">K58*L58</f>
        <v>0</v>
      </c>
      <c r="N58" s="237">
        <f>SUMIFS('Прайс материалы'!C:C,'Прайс материалы'!A:A,I58)</f>
        <v>0</v>
      </c>
      <c r="O58" s="242">
        <f t="shared" ref="O58:O65" si="41">K58*N58</f>
        <v>0</v>
      </c>
      <c r="P58" s="304"/>
      <c r="Q58" s="22" t="str">
        <f t="shared" ref="Q58:Q110" si="42">IFERROR((H58-F58)/H58,"-")</f>
        <v>-</v>
      </c>
      <c r="R58" s="22" t="str">
        <f t="shared" ref="R58:R110" si="43">IFERROR((O58-M58)/O58,"-")</f>
        <v>-</v>
      </c>
      <c r="S58" s="305" t="s">
        <v>134</v>
      </c>
    </row>
    <row r="59">
      <c r="A59" s="234" t="s">
        <v>7</v>
      </c>
      <c r="B59" s="253"/>
      <c r="C59" s="68"/>
      <c r="D59" s="69"/>
      <c r="E59" s="53">
        <f>SUMIFS('Прайс работы и услуги'!J:J,'Прайс работы и услуги'!B:B,B59)</f>
        <v>0</v>
      </c>
      <c r="F59" s="53">
        <f t="shared" si="38"/>
        <v>0</v>
      </c>
      <c r="G59" s="243">
        <f>SUMIFS('Прайс работы и услуги'!D:D,'Прайс работы и услуги'!B:B,B59)</f>
        <v>0</v>
      </c>
      <c r="H59" s="244">
        <f t="shared" si="39"/>
        <v>0</v>
      </c>
      <c r="I59" s="248" t="s">
        <v>88</v>
      </c>
      <c r="J59" s="62" t="s">
        <v>57</v>
      </c>
      <c r="K59" s="249">
        <v>1170.0</v>
      </c>
      <c r="L59" s="245">
        <f>SUMIFS('Прайс материалы'!I:I,'Прайс материалы'!A:A,I59)</f>
        <v>0</v>
      </c>
      <c r="M59" s="53">
        <f t="shared" si="40"/>
        <v>0</v>
      </c>
      <c r="N59" s="243">
        <f>SUMIFS('Прайс материалы'!C:C,'Прайс материалы'!A:A,I59)</f>
        <v>0</v>
      </c>
      <c r="O59" s="246">
        <f t="shared" si="41"/>
        <v>0</v>
      </c>
      <c r="P59" s="199"/>
      <c r="Q59" s="22" t="str">
        <f t="shared" si="42"/>
        <v>-</v>
      </c>
      <c r="R59" s="22" t="str">
        <f t="shared" si="43"/>
        <v>-</v>
      </c>
    </row>
    <row r="60">
      <c r="A60" s="234" t="s">
        <v>7</v>
      </c>
      <c r="B60" s="253" t="s">
        <v>37</v>
      </c>
      <c r="C60" s="68" t="s">
        <v>38</v>
      </c>
      <c r="D60" s="69">
        <v>4.0</v>
      </c>
      <c r="E60" s="53">
        <f>SUMIFS('Прайс работы и услуги'!J:J,'Прайс работы и услуги'!B:B,B60)</f>
        <v>0</v>
      </c>
      <c r="F60" s="53">
        <f t="shared" si="38"/>
        <v>0</v>
      </c>
      <c r="G60" s="243">
        <f>SUMIFS('Прайс работы и услуги'!D:D,'Прайс работы и услуги'!B:B,B60)</f>
        <v>0</v>
      </c>
      <c r="H60" s="244">
        <f t="shared" si="39"/>
        <v>0</v>
      </c>
      <c r="I60" s="248" t="s">
        <v>45</v>
      </c>
      <c r="J60" s="62" t="s">
        <v>51</v>
      </c>
      <c r="K60" s="249">
        <f>D58/2</f>
        <v>38</v>
      </c>
      <c r="L60" s="245">
        <f>SUMIFS('Прайс материалы'!I:I,'Прайс материалы'!A:A,I60)</f>
        <v>0</v>
      </c>
      <c r="M60" s="53">
        <f t="shared" si="40"/>
        <v>0</v>
      </c>
      <c r="N60" s="243">
        <f>SUMIFS('Прайс материалы'!C:C,'Прайс материалы'!A:A,I60)</f>
        <v>0</v>
      </c>
      <c r="O60" s="246">
        <f t="shared" si="41"/>
        <v>0</v>
      </c>
      <c r="P60" s="199"/>
      <c r="Q60" s="22" t="str">
        <f t="shared" si="42"/>
        <v>-</v>
      </c>
      <c r="R60" s="22" t="str">
        <f t="shared" si="43"/>
        <v>-</v>
      </c>
    </row>
    <row r="61" ht="17.25" customHeight="1">
      <c r="A61" s="234" t="s">
        <v>7</v>
      </c>
      <c r="B61" s="248"/>
      <c r="C61" s="112"/>
      <c r="D61" s="113"/>
      <c r="E61" s="53">
        <f>SUMIFS('Прайс работы и услуги'!J:J,'Прайс работы и услуги'!B:B,B61)</f>
        <v>0</v>
      </c>
      <c r="F61" s="53">
        <f t="shared" si="38"/>
        <v>0</v>
      </c>
      <c r="G61" s="243">
        <f>SUMIFS('Прайс работы и услуги'!D:D,'Прайс работы и услуги'!B:B,B61)</f>
        <v>0</v>
      </c>
      <c r="H61" s="244">
        <f t="shared" si="39"/>
        <v>0</v>
      </c>
      <c r="I61" s="248"/>
      <c r="J61" s="62"/>
      <c r="K61" s="249"/>
      <c r="L61" s="245">
        <f>SUMIFS('Прайс материалы'!I:I,'Прайс материалы'!A:A,I61)</f>
        <v>0</v>
      </c>
      <c r="M61" s="53">
        <f t="shared" si="40"/>
        <v>0</v>
      </c>
      <c r="N61" s="243">
        <f>SUMIFS('Прайс материалы'!C:C,'Прайс материалы'!A:A,I61)</f>
        <v>0</v>
      </c>
      <c r="O61" s="246">
        <f t="shared" si="41"/>
        <v>0</v>
      </c>
      <c r="P61" s="306"/>
      <c r="Q61" s="22" t="str">
        <f t="shared" si="42"/>
        <v>-</v>
      </c>
      <c r="R61" s="22" t="str">
        <f t="shared" si="43"/>
        <v>-</v>
      </c>
      <c r="S61" s="15"/>
      <c r="T61" s="15"/>
    </row>
    <row r="62" ht="17.25" customHeight="1">
      <c r="A62" s="234" t="s">
        <v>7</v>
      </c>
      <c r="B62" s="247" t="s">
        <v>135</v>
      </c>
      <c r="C62" s="114" t="s">
        <v>30</v>
      </c>
      <c r="D62" s="65">
        <v>142.2</v>
      </c>
      <c r="E62" s="53"/>
      <c r="F62" s="53"/>
      <c r="G62" s="294">
        <v>2000.0</v>
      </c>
      <c r="H62" s="244">
        <f t="shared" si="39"/>
        <v>284400</v>
      </c>
      <c r="I62" s="248" t="s">
        <v>87</v>
      </c>
      <c r="J62" s="62" t="s">
        <v>86</v>
      </c>
      <c r="K62" s="249">
        <v>1200.0</v>
      </c>
      <c r="L62" s="245">
        <f>SUMIFS('Прайс материалы'!I:I,'Прайс материалы'!A:A,I62)</f>
        <v>0</v>
      </c>
      <c r="M62" s="53">
        <f t="shared" si="40"/>
        <v>0</v>
      </c>
      <c r="N62" s="243">
        <f>SUMIFS('Прайс материалы'!C:C,'Прайс материалы'!A:A,I62)</f>
        <v>0</v>
      </c>
      <c r="O62" s="246">
        <f t="shared" si="41"/>
        <v>0</v>
      </c>
      <c r="P62" s="307"/>
      <c r="Q62" s="22">
        <f t="shared" si="42"/>
        <v>1</v>
      </c>
      <c r="R62" s="22" t="str">
        <f t="shared" si="43"/>
        <v>-</v>
      </c>
      <c r="S62" s="30" t="s">
        <v>134</v>
      </c>
      <c r="T62" s="15"/>
    </row>
    <row r="63" ht="18.75" customHeight="1">
      <c r="A63" s="234" t="s">
        <v>7</v>
      </c>
      <c r="B63" s="247" t="s">
        <v>136</v>
      </c>
      <c r="C63" s="114" t="s">
        <v>30</v>
      </c>
      <c r="D63" s="65">
        <f>D64*2.1</f>
        <v>354.27</v>
      </c>
      <c r="E63" s="53">
        <f>SUMIFS('Прайс работы и услуги'!J:J,'Прайс работы и услуги'!B:B,B63)</f>
        <v>0</v>
      </c>
      <c r="F63" s="53">
        <f t="shared" ref="F63:F64" si="44">D63*E63</f>
        <v>0</v>
      </c>
      <c r="G63" s="294">
        <v>250.0</v>
      </c>
      <c r="H63" s="244">
        <f t="shared" si="39"/>
        <v>88567.5</v>
      </c>
      <c r="I63" s="248" t="s">
        <v>137</v>
      </c>
      <c r="J63" s="62" t="s">
        <v>57</v>
      </c>
      <c r="K63" s="249">
        <v>4.0</v>
      </c>
      <c r="L63" s="245">
        <f>SUMIFS('Прайс материалы'!I:I,'Прайс материалы'!A:A,I63)</f>
        <v>0</v>
      </c>
      <c r="M63" s="53">
        <f t="shared" si="40"/>
        <v>0</v>
      </c>
      <c r="N63" s="243">
        <f>SUMIFS('Прайс материалы'!C:C,'Прайс материалы'!A:A,I63)</f>
        <v>0</v>
      </c>
      <c r="O63" s="246">
        <f t="shared" si="41"/>
        <v>0</v>
      </c>
      <c r="P63" s="306"/>
      <c r="Q63" s="22">
        <f t="shared" si="42"/>
        <v>1</v>
      </c>
      <c r="R63" s="22" t="str">
        <f t="shared" si="43"/>
        <v>-</v>
      </c>
      <c r="S63" s="15"/>
      <c r="T63" s="15"/>
    </row>
    <row r="64" ht="27.0" customHeight="1">
      <c r="A64" s="234" t="s">
        <v>7</v>
      </c>
      <c r="B64" s="247" t="s">
        <v>138</v>
      </c>
      <c r="C64" s="114" t="s">
        <v>30</v>
      </c>
      <c r="D64" s="65">
        <v>168.7</v>
      </c>
      <c r="E64" s="53">
        <f>SUMIFS('Прайс работы и услуги'!J:J,'Прайс работы и услуги'!B:B,B64)</f>
        <v>0</v>
      </c>
      <c r="F64" s="53">
        <f t="shared" si="44"/>
        <v>0</v>
      </c>
      <c r="G64" s="294">
        <v>250.0</v>
      </c>
      <c r="H64" s="244">
        <f t="shared" si="39"/>
        <v>42175</v>
      </c>
      <c r="I64" s="248" t="s">
        <v>139</v>
      </c>
      <c r="J64" s="62" t="s">
        <v>140</v>
      </c>
      <c r="K64" s="249">
        <v>40.0</v>
      </c>
      <c r="L64" s="245"/>
      <c r="M64" s="53"/>
      <c r="N64" s="294">
        <v>1500.0</v>
      </c>
      <c r="O64" s="246">
        <f t="shared" si="41"/>
        <v>60000</v>
      </c>
      <c r="P64" s="306"/>
      <c r="Q64" s="22">
        <f t="shared" si="42"/>
        <v>1</v>
      </c>
      <c r="R64" s="22">
        <f t="shared" si="43"/>
        <v>1</v>
      </c>
      <c r="S64" s="15"/>
      <c r="T64" s="15"/>
    </row>
    <row r="65" ht="18.75" customHeight="1">
      <c r="A65" s="234" t="s">
        <v>7</v>
      </c>
      <c r="B65" s="247"/>
      <c r="C65" s="114"/>
      <c r="D65" s="65"/>
      <c r="E65" s="53"/>
      <c r="F65" s="53"/>
      <c r="G65" s="243"/>
      <c r="H65" s="244"/>
      <c r="I65" s="248" t="s">
        <v>141</v>
      </c>
      <c r="J65" s="62" t="s">
        <v>57</v>
      </c>
      <c r="K65" s="249">
        <v>3.0</v>
      </c>
      <c r="L65" s="245"/>
      <c r="M65" s="53"/>
      <c r="N65" s="294">
        <v>1500.0</v>
      </c>
      <c r="O65" s="246">
        <f t="shared" si="41"/>
        <v>4500</v>
      </c>
      <c r="P65" s="306"/>
      <c r="Q65" s="22" t="str">
        <f t="shared" si="42"/>
        <v>-</v>
      </c>
      <c r="R65" s="22">
        <f t="shared" si="43"/>
        <v>1</v>
      </c>
      <c r="S65" s="15"/>
      <c r="T65" s="15"/>
    </row>
    <row r="66" ht="18.75" customHeight="1">
      <c r="A66" s="234" t="s">
        <v>7</v>
      </c>
      <c r="B66" s="247"/>
      <c r="C66" s="114"/>
      <c r="D66" s="65"/>
      <c r="E66" s="53"/>
      <c r="F66" s="53"/>
      <c r="G66" s="243"/>
      <c r="H66" s="244"/>
      <c r="I66" s="248"/>
      <c r="J66" s="62"/>
      <c r="K66" s="249"/>
      <c r="L66" s="245"/>
      <c r="M66" s="53"/>
      <c r="N66" s="243"/>
      <c r="O66" s="246"/>
      <c r="P66" s="306"/>
      <c r="Q66" s="22" t="str">
        <f t="shared" si="42"/>
        <v>-</v>
      </c>
      <c r="R66" s="22" t="str">
        <f t="shared" si="43"/>
        <v>-</v>
      </c>
      <c r="S66" s="15"/>
      <c r="T66" s="15"/>
    </row>
    <row r="67" ht="18.75" customHeight="1">
      <c r="A67" s="234" t="s">
        <v>7</v>
      </c>
      <c r="B67" s="247"/>
      <c r="C67" s="114"/>
      <c r="D67" s="65"/>
      <c r="E67" s="53">
        <f>SUMIFS('Прайс работы и услуги'!J:J,'Прайс работы и услуги'!B:B,B67)</f>
        <v>0</v>
      </c>
      <c r="F67" s="53">
        <f t="shared" ref="F67:F79" si="45">D67*E67</f>
        <v>0</v>
      </c>
      <c r="G67" s="243">
        <f>SUMIFS('Прайс работы и услуги'!D:D,'Прайс работы и услуги'!B:B,B67)</f>
        <v>0</v>
      </c>
      <c r="H67" s="244"/>
      <c r="I67" s="248"/>
      <c r="J67" s="62"/>
      <c r="K67" s="249"/>
      <c r="L67" s="245"/>
      <c r="M67" s="53"/>
      <c r="N67" s="243"/>
      <c r="O67" s="246"/>
      <c r="P67" s="306"/>
      <c r="Q67" s="22" t="str">
        <f t="shared" si="42"/>
        <v>-</v>
      </c>
      <c r="R67" s="22" t="str">
        <f t="shared" si="43"/>
        <v>-</v>
      </c>
      <c r="S67" s="15"/>
      <c r="T67" s="15"/>
    </row>
    <row r="68" ht="18.75" customHeight="1">
      <c r="A68" s="234" t="s">
        <v>7</v>
      </c>
      <c r="B68" s="247"/>
      <c r="C68" s="114"/>
      <c r="D68" s="65"/>
      <c r="E68" s="53">
        <f>SUMIFS('Прайс работы и услуги'!J:J,'Прайс работы и услуги'!B:B,B68)</f>
        <v>0</v>
      </c>
      <c r="F68" s="53">
        <f t="shared" si="45"/>
        <v>0</v>
      </c>
      <c r="G68" s="243">
        <f>SUMIFS('Прайс работы и услуги'!D:D,'Прайс работы и услуги'!B:B,B68)</f>
        <v>0</v>
      </c>
      <c r="H68" s="244"/>
      <c r="I68" s="248"/>
      <c r="J68" s="62"/>
      <c r="K68" s="249"/>
      <c r="L68" s="245"/>
      <c r="M68" s="53"/>
      <c r="N68" s="243"/>
      <c r="O68" s="246"/>
      <c r="P68" s="306"/>
      <c r="Q68" s="22" t="str">
        <f t="shared" si="42"/>
        <v>-</v>
      </c>
      <c r="R68" s="22" t="str">
        <f t="shared" si="43"/>
        <v>-</v>
      </c>
      <c r="S68" s="15"/>
      <c r="T68" s="15"/>
    </row>
    <row r="69">
      <c r="A69" s="234" t="s">
        <v>7</v>
      </c>
      <c r="B69" s="247" t="s">
        <v>142</v>
      </c>
      <c r="C69" s="114" t="s">
        <v>30</v>
      </c>
      <c r="D69" s="65">
        <v>84.3</v>
      </c>
      <c r="E69" s="53">
        <f>SUMIFS('Прайс работы и услуги'!J:J,'Прайс работы и услуги'!B:B,B69)</f>
        <v>0</v>
      </c>
      <c r="F69" s="53">
        <f t="shared" si="45"/>
        <v>0</v>
      </c>
      <c r="G69" s="243">
        <f>SUMIFS('Прайс работы и услуги'!D:D,'Прайс работы и услуги'!B:B,B69)</f>
        <v>0</v>
      </c>
      <c r="H69" s="244">
        <f t="shared" ref="H69:H77" si="46">G69*D69</f>
        <v>0</v>
      </c>
      <c r="I69" s="248" t="s">
        <v>143</v>
      </c>
      <c r="J69" s="62" t="s">
        <v>60</v>
      </c>
      <c r="K69" s="249">
        <f>(2*71)+(14*1)+(193*3)</f>
        <v>735</v>
      </c>
      <c r="L69" s="245">
        <f>SUMIFS('Прайс материалы'!I:I,'Прайс материалы'!A:A,I69)</f>
        <v>0</v>
      </c>
      <c r="M69" s="53">
        <f>K69*L69</f>
        <v>0</v>
      </c>
      <c r="N69" s="243">
        <f>SUMIFS('Прайс материалы'!C:C,'Прайс материалы'!A:A,I69)</f>
        <v>0</v>
      </c>
      <c r="O69" s="246">
        <f t="shared" ref="O69:O75" si="47">K69*N69</f>
        <v>0</v>
      </c>
      <c r="P69" s="199"/>
      <c r="Q69" s="22" t="str">
        <f t="shared" si="42"/>
        <v>-</v>
      </c>
      <c r="R69" s="22" t="str">
        <f t="shared" si="43"/>
        <v>-</v>
      </c>
    </row>
    <row r="70">
      <c r="A70" s="234" t="s">
        <v>7</v>
      </c>
      <c r="B70" s="247" t="s">
        <v>144</v>
      </c>
      <c r="C70" s="114" t="s">
        <v>30</v>
      </c>
      <c r="D70" s="65">
        <f>D69*2</f>
        <v>168.6</v>
      </c>
      <c r="E70" s="53">
        <f>SUMIFS('Прайс работы и услуги'!J:J,'Прайс работы и услуги'!B:B,B70)</f>
        <v>0</v>
      </c>
      <c r="F70" s="53">
        <f t="shared" si="45"/>
        <v>0</v>
      </c>
      <c r="G70" s="294">
        <v>250.0</v>
      </c>
      <c r="H70" s="244">
        <f t="shared" si="46"/>
        <v>42150</v>
      </c>
      <c r="I70" s="248" t="s">
        <v>145</v>
      </c>
      <c r="J70" s="62" t="s">
        <v>57</v>
      </c>
      <c r="K70" s="249">
        <v>2000.0</v>
      </c>
      <c r="L70" s="245"/>
      <c r="M70" s="53"/>
      <c r="N70" s="294">
        <v>34.0</v>
      </c>
      <c r="O70" s="246">
        <f t="shared" si="47"/>
        <v>68000</v>
      </c>
      <c r="P70" s="199"/>
      <c r="Q70" s="22">
        <f t="shared" si="42"/>
        <v>1</v>
      </c>
      <c r="R70" s="22">
        <f t="shared" si="43"/>
        <v>1</v>
      </c>
    </row>
    <row r="71">
      <c r="A71" s="234" t="s">
        <v>7</v>
      </c>
      <c r="B71" s="247" t="s">
        <v>146</v>
      </c>
      <c r="C71" s="114" t="s">
        <v>30</v>
      </c>
      <c r="D71" s="65">
        <f>D69</f>
        <v>84.3</v>
      </c>
      <c r="E71" s="53">
        <f>SUMIFS('Прайс работы и услуги'!J:J,'Прайс работы и услуги'!B:B,B71)</f>
        <v>0</v>
      </c>
      <c r="F71" s="53">
        <f t="shared" si="45"/>
        <v>0</v>
      </c>
      <c r="G71" s="294">
        <v>250.0</v>
      </c>
      <c r="H71" s="244">
        <f t="shared" si="46"/>
        <v>21075</v>
      </c>
      <c r="I71" s="248" t="s">
        <v>141</v>
      </c>
      <c r="J71" s="62" t="s">
        <v>57</v>
      </c>
      <c r="K71" s="249">
        <v>3.0</v>
      </c>
      <c r="L71" s="245"/>
      <c r="M71" s="53"/>
      <c r="N71" s="294">
        <v>1500.0</v>
      </c>
      <c r="O71" s="246">
        <f t="shared" si="47"/>
        <v>4500</v>
      </c>
      <c r="P71" s="199"/>
      <c r="Q71" s="22">
        <f t="shared" si="42"/>
        <v>1</v>
      </c>
      <c r="R71" s="22">
        <f t="shared" si="43"/>
        <v>1</v>
      </c>
    </row>
    <row r="72">
      <c r="A72" s="234" t="s">
        <v>7</v>
      </c>
      <c r="B72" s="247"/>
      <c r="C72" s="114"/>
      <c r="D72" s="65"/>
      <c r="E72" s="53">
        <f>SUMIFS('Прайс работы и услуги'!J:J,'Прайс работы и услуги'!B:B,B72)</f>
        <v>0</v>
      </c>
      <c r="F72" s="53">
        <f t="shared" si="45"/>
        <v>0</v>
      </c>
      <c r="G72" s="243">
        <f>SUMIFS('Прайс работы и услуги'!D:D,'Прайс работы и услуги'!B:B,B72)</f>
        <v>0</v>
      </c>
      <c r="H72" s="244">
        <f t="shared" si="46"/>
        <v>0</v>
      </c>
      <c r="I72" s="248" t="s">
        <v>147</v>
      </c>
      <c r="J72" s="62" t="s">
        <v>140</v>
      </c>
      <c r="K72" s="249">
        <v>12.9</v>
      </c>
      <c r="L72" s="245"/>
      <c r="M72" s="53"/>
      <c r="N72" s="294">
        <v>1500.0</v>
      </c>
      <c r="O72" s="246">
        <f t="shared" si="47"/>
        <v>19350</v>
      </c>
      <c r="P72" s="199"/>
      <c r="Q72" s="22" t="str">
        <f t="shared" si="42"/>
        <v>-</v>
      </c>
      <c r="R72" s="22">
        <f t="shared" si="43"/>
        <v>1</v>
      </c>
    </row>
    <row r="73">
      <c r="A73" s="234" t="s">
        <v>7</v>
      </c>
      <c r="B73" s="247"/>
      <c r="C73" s="114"/>
      <c r="D73" s="65"/>
      <c r="E73" s="53">
        <f>SUMIFS('Прайс работы и услуги'!J:J,'Прайс работы и услуги'!B:B,B73)</f>
        <v>0</v>
      </c>
      <c r="F73" s="53">
        <f t="shared" si="45"/>
        <v>0</v>
      </c>
      <c r="G73" s="243">
        <f>SUMIFS('Прайс работы и услуги'!D:D,'Прайс работы и услуги'!B:B,B73)</f>
        <v>0</v>
      </c>
      <c r="H73" s="244">
        <f t="shared" si="46"/>
        <v>0</v>
      </c>
      <c r="I73" s="248" t="s">
        <v>148</v>
      </c>
      <c r="J73" s="62" t="s">
        <v>57</v>
      </c>
      <c r="K73" s="249">
        <v>1.0</v>
      </c>
      <c r="L73" s="245"/>
      <c r="M73" s="53"/>
      <c r="N73" s="294">
        <v>42858.0</v>
      </c>
      <c r="O73" s="246">
        <f t="shared" si="47"/>
        <v>42858</v>
      </c>
      <c r="P73" s="199"/>
      <c r="Q73" s="22" t="str">
        <f t="shared" si="42"/>
        <v>-</v>
      </c>
      <c r="R73" s="22">
        <f t="shared" si="43"/>
        <v>1</v>
      </c>
    </row>
    <row r="74">
      <c r="A74" s="234" t="s">
        <v>7</v>
      </c>
      <c r="B74" s="247"/>
      <c r="C74" s="114"/>
      <c r="D74" s="65"/>
      <c r="E74" s="53">
        <f>SUMIFS('Прайс работы и услуги'!J:J,'Прайс работы и услуги'!B:B,B74)</f>
        <v>0</v>
      </c>
      <c r="F74" s="53">
        <f t="shared" si="45"/>
        <v>0</v>
      </c>
      <c r="G74" s="243">
        <f>SUMIFS('Прайс работы и услуги'!D:D,'Прайс работы и услуги'!B:B,B74)</f>
        <v>0</v>
      </c>
      <c r="H74" s="244">
        <f t="shared" si="46"/>
        <v>0</v>
      </c>
      <c r="I74" s="248" t="s">
        <v>149</v>
      </c>
      <c r="J74" s="62" t="s">
        <v>57</v>
      </c>
      <c r="K74" s="249">
        <v>1.0</v>
      </c>
      <c r="L74" s="245"/>
      <c r="M74" s="53"/>
      <c r="N74" s="294">
        <v>11274.0</v>
      </c>
      <c r="O74" s="246">
        <f t="shared" si="47"/>
        <v>11274</v>
      </c>
      <c r="P74" s="199"/>
      <c r="Q74" s="22" t="str">
        <f t="shared" si="42"/>
        <v>-</v>
      </c>
      <c r="R74" s="22">
        <f t="shared" si="43"/>
        <v>1</v>
      </c>
    </row>
    <row r="75">
      <c r="A75" s="234" t="s">
        <v>7</v>
      </c>
      <c r="B75" s="247"/>
      <c r="C75" s="114"/>
      <c r="D75" s="65"/>
      <c r="E75" s="53">
        <f>SUMIFS('Прайс работы и услуги'!J:J,'Прайс работы и услуги'!B:B,B75)</f>
        <v>0</v>
      </c>
      <c r="F75" s="53">
        <f t="shared" si="45"/>
        <v>0</v>
      </c>
      <c r="G75" s="243">
        <f>SUMIFS('Прайс работы и услуги'!D:D,'Прайс работы и услуги'!B:B,B75)</f>
        <v>0</v>
      </c>
      <c r="H75" s="244">
        <f t="shared" si="46"/>
        <v>0</v>
      </c>
      <c r="I75" s="248" t="s">
        <v>150</v>
      </c>
      <c r="J75" s="62" t="s">
        <v>57</v>
      </c>
      <c r="K75" s="249">
        <v>1.0</v>
      </c>
      <c r="L75" s="245"/>
      <c r="M75" s="53"/>
      <c r="N75" s="294">
        <v>2120.0</v>
      </c>
      <c r="O75" s="246">
        <f t="shared" si="47"/>
        <v>2120</v>
      </c>
      <c r="P75" s="199"/>
      <c r="Q75" s="22" t="str">
        <f t="shared" si="42"/>
        <v>-</v>
      </c>
      <c r="R75" s="22">
        <f t="shared" si="43"/>
        <v>1</v>
      </c>
    </row>
    <row r="76">
      <c r="A76" s="234" t="s">
        <v>7</v>
      </c>
      <c r="B76" s="247"/>
      <c r="C76" s="114"/>
      <c r="D76" s="65"/>
      <c r="E76" s="53">
        <f>SUMIFS('Прайс работы и услуги'!J:J,'Прайс работы и услуги'!B:B,B76)</f>
        <v>0</v>
      </c>
      <c r="F76" s="53">
        <f t="shared" si="45"/>
        <v>0</v>
      </c>
      <c r="G76" s="243">
        <f>SUMIFS('Прайс работы и услуги'!D:D,'Прайс работы и услуги'!B:B,B76)</f>
        <v>0</v>
      </c>
      <c r="H76" s="244">
        <f t="shared" si="46"/>
        <v>0</v>
      </c>
      <c r="I76" s="248"/>
      <c r="J76" s="62"/>
      <c r="K76" s="249"/>
      <c r="L76" s="245"/>
      <c r="M76" s="53"/>
      <c r="N76" s="243"/>
      <c r="O76" s="246"/>
      <c r="P76" s="199"/>
      <c r="Q76" s="22" t="str">
        <f t="shared" si="42"/>
        <v>-</v>
      </c>
      <c r="R76" s="22" t="str">
        <f t="shared" si="43"/>
        <v>-</v>
      </c>
    </row>
    <row r="77">
      <c r="A77" s="234" t="s">
        <v>7</v>
      </c>
      <c r="B77" s="247" t="s">
        <v>151</v>
      </c>
      <c r="C77" s="114" t="s">
        <v>118</v>
      </c>
      <c r="D77" s="65">
        <v>1.0</v>
      </c>
      <c r="E77" s="53">
        <f>SUMIFS('Прайс работы и услуги'!J:J,'Прайс работы и услуги'!B:B,B77)</f>
        <v>0</v>
      </c>
      <c r="F77" s="53">
        <f t="shared" si="45"/>
        <v>0</v>
      </c>
      <c r="G77" s="294">
        <v>80000.0</v>
      </c>
      <c r="H77" s="244">
        <f t="shared" si="46"/>
        <v>80000</v>
      </c>
      <c r="I77" s="248" t="s">
        <v>152</v>
      </c>
      <c r="J77" s="62" t="s">
        <v>32</v>
      </c>
      <c r="K77" s="249">
        <f>6*7*0.1*0.1</f>
        <v>0.42</v>
      </c>
      <c r="L77" s="245">
        <f>SUMIFS('Прайс материалы'!I:I,'Прайс материалы'!A:A,I77)</f>
        <v>0</v>
      </c>
      <c r="M77" s="53">
        <f t="shared" ref="M77:M81" si="48">K77*L77</f>
        <v>0</v>
      </c>
      <c r="N77" s="243">
        <f>SUMIFS('Прайс материалы'!C:C,'Прайс материалы'!A:A,I77)</f>
        <v>0</v>
      </c>
      <c r="O77" s="246">
        <f t="shared" ref="O77:O81" si="49">K77*N77</f>
        <v>0</v>
      </c>
      <c r="P77" s="199"/>
      <c r="Q77" s="22">
        <f t="shared" si="42"/>
        <v>1</v>
      </c>
      <c r="R77" s="22" t="str">
        <f t="shared" si="43"/>
        <v>-</v>
      </c>
    </row>
    <row r="78">
      <c r="A78" s="234" t="s">
        <v>7</v>
      </c>
      <c r="B78" s="247" t="s">
        <v>153</v>
      </c>
      <c r="C78" s="114" t="s">
        <v>51</v>
      </c>
      <c r="D78" s="65">
        <v>1.0</v>
      </c>
      <c r="E78" s="53">
        <f>SUMIFS('Прайс работы и услуги'!J:J,'Прайс работы и услуги'!B:B,B78)</f>
        <v>0</v>
      </c>
      <c r="F78" s="53">
        <f t="shared" si="45"/>
        <v>0</v>
      </c>
      <c r="G78" s="294">
        <v>10000.0</v>
      </c>
      <c r="H78" s="308">
        <v>10000.0</v>
      </c>
      <c r="I78" s="248" t="s">
        <v>154</v>
      </c>
      <c r="J78" s="62" t="s">
        <v>32</v>
      </c>
      <c r="K78" s="249">
        <f>6*28*0.1*0.05</f>
        <v>0.84</v>
      </c>
      <c r="L78" s="245">
        <f>SUMIFS('Прайс материалы'!I:I,'Прайс материалы'!A:A,I78)</f>
        <v>0</v>
      </c>
      <c r="M78" s="53">
        <f t="shared" si="48"/>
        <v>0</v>
      </c>
      <c r="N78" s="294">
        <v>28000.0</v>
      </c>
      <c r="O78" s="246">
        <f t="shared" si="49"/>
        <v>23520</v>
      </c>
      <c r="P78" s="199"/>
      <c r="Q78" s="22">
        <f t="shared" si="42"/>
        <v>1</v>
      </c>
      <c r="R78" s="22">
        <f t="shared" si="43"/>
        <v>1</v>
      </c>
    </row>
    <row r="79">
      <c r="A79" s="234" t="s">
        <v>7</v>
      </c>
      <c r="B79" s="247" t="s">
        <v>155</v>
      </c>
      <c r="C79" s="114" t="s">
        <v>60</v>
      </c>
      <c r="D79" s="65">
        <v>35.0</v>
      </c>
      <c r="E79" s="53">
        <f>SUMIFS('Прайс работы и услуги'!J:J,'Прайс работы и услуги'!B:B,B79)</f>
        <v>0</v>
      </c>
      <c r="F79" s="53">
        <f t="shared" si="45"/>
        <v>0</v>
      </c>
      <c r="G79" s="294">
        <v>5000.0</v>
      </c>
      <c r="H79" s="244">
        <f>G79*D79</f>
        <v>175000</v>
      </c>
      <c r="I79" s="248" t="s">
        <v>156</v>
      </c>
      <c r="J79" s="62" t="s">
        <v>32</v>
      </c>
      <c r="K79" s="249">
        <f>6*25*0.15*0.05</f>
        <v>1.125</v>
      </c>
      <c r="L79" s="245">
        <f>SUMIFS('Прайс материалы'!I:I,'Прайс материалы'!A:A,I79)</f>
        <v>0</v>
      </c>
      <c r="M79" s="53">
        <f t="shared" si="48"/>
        <v>0</v>
      </c>
      <c r="N79" s="294">
        <v>28000.0</v>
      </c>
      <c r="O79" s="246">
        <f t="shared" si="49"/>
        <v>31500</v>
      </c>
      <c r="P79" s="199"/>
      <c r="Q79" s="22">
        <f t="shared" si="42"/>
        <v>1</v>
      </c>
      <c r="R79" s="22">
        <f t="shared" si="43"/>
        <v>1</v>
      </c>
    </row>
    <row r="80">
      <c r="A80" s="234" t="s">
        <v>7</v>
      </c>
      <c r="B80" s="247"/>
      <c r="C80" s="114"/>
      <c r="D80" s="65"/>
      <c r="E80" s="53"/>
      <c r="F80" s="53"/>
      <c r="G80" s="243"/>
      <c r="H80" s="244"/>
      <c r="I80" s="248" t="s">
        <v>157</v>
      </c>
      <c r="J80" s="62" t="s">
        <v>32</v>
      </c>
      <c r="K80" s="249">
        <f>6*4*0.2*0.05</f>
        <v>0.24</v>
      </c>
      <c r="L80" s="245">
        <f>SUMIFS('Прайс материалы'!I:I,'Прайс материалы'!A:A,I80)</f>
        <v>0</v>
      </c>
      <c r="M80" s="53">
        <f t="shared" si="48"/>
        <v>0</v>
      </c>
      <c r="N80" s="294">
        <v>28000.0</v>
      </c>
      <c r="O80" s="246">
        <f t="shared" si="49"/>
        <v>6720</v>
      </c>
      <c r="P80" s="199"/>
      <c r="Q80" s="22" t="str">
        <f t="shared" si="42"/>
        <v>-</v>
      </c>
      <c r="R80" s="22">
        <f t="shared" si="43"/>
        <v>1</v>
      </c>
    </row>
    <row r="81">
      <c r="A81" s="234" t="s">
        <v>7</v>
      </c>
      <c r="B81" s="247"/>
      <c r="C81" s="114"/>
      <c r="D81" s="65"/>
      <c r="E81" s="53"/>
      <c r="F81" s="53"/>
      <c r="G81" s="243"/>
      <c r="H81" s="244"/>
      <c r="I81" s="248"/>
      <c r="J81" s="62"/>
      <c r="K81" s="249"/>
      <c r="L81" s="245">
        <f>SUMIFS('Прайс материалы'!I:I,'Прайс материалы'!A:A,I81)</f>
        <v>0</v>
      </c>
      <c r="M81" s="53">
        <f t="shared" si="48"/>
        <v>0</v>
      </c>
      <c r="N81" s="243"/>
      <c r="O81" s="246">
        <f t="shared" si="49"/>
        <v>0</v>
      </c>
      <c r="P81" s="199"/>
      <c r="Q81" s="22" t="str">
        <f t="shared" si="42"/>
        <v>-</v>
      </c>
      <c r="R81" s="22" t="str">
        <f t="shared" si="43"/>
        <v>-</v>
      </c>
    </row>
    <row r="82">
      <c r="A82" s="234" t="s">
        <v>7</v>
      </c>
      <c r="B82" s="247"/>
      <c r="C82" s="114"/>
      <c r="D82" s="65"/>
      <c r="E82" s="53"/>
      <c r="F82" s="53"/>
      <c r="G82" s="243"/>
      <c r="H82" s="244"/>
      <c r="I82" s="248"/>
      <c r="J82" s="62"/>
      <c r="K82" s="249"/>
      <c r="L82" s="245"/>
      <c r="M82" s="53"/>
      <c r="N82" s="243"/>
      <c r="O82" s="246"/>
      <c r="P82" s="199"/>
      <c r="Q82" s="22" t="str">
        <f t="shared" si="42"/>
        <v>-</v>
      </c>
      <c r="R82" s="22" t="str">
        <f t="shared" si="43"/>
        <v>-</v>
      </c>
    </row>
    <row r="83">
      <c r="A83" s="234" t="s">
        <v>7</v>
      </c>
      <c r="B83" s="247"/>
      <c r="C83" s="114"/>
      <c r="D83" s="65"/>
      <c r="E83" s="53"/>
      <c r="F83" s="53"/>
      <c r="G83" s="243"/>
      <c r="H83" s="244"/>
      <c r="I83" s="248" t="s">
        <v>148</v>
      </c>
      <c r="J83" s="62" t="s">
        <v>57</v>
      </c>
      <c r="K83" s="249">
        <v>1.0</v>
      </c>
      <c r="L83" s="245"/>
      <c r="M83" s="53"/>
      <c r="N83" s="294">
        <v>42858.0</v>
      </c>
      <c r="O83" s="246">
        <f t="shared" ref="O83:O85" si="50">K83*N83</f>
        <v>42858</v>
      </c>
      <c r="P83" s="199"/>
      <c r="Q83" s="22" t="str">
        <f t="shared" si="42"/>
        <v>-</v>
      </c>
      <c r="R83" s="22">
        <f t="shared" si="43"/>
        <v>1</v>
      </c>
    </row>
    <row r="84">
      <c r="A84" s="234" t="s">
        <v>7</v>
      </c>
      <c r="B84" s="247"/>
      <c r="C84" s="114"/>
      <c r="D84" s="65"/>
      <c r="E84" s="53"/>
      <c r="F84" s="53"/>
      <c r="G84" s="243"/>
      <c r="H84" s="244"/>
      <c r="I84" s="248" t="s">
        <v>158</v>
      </c>
      <c r="J84" s="62" t="s">
        <v>140</v>
      </c>
      <c r="K84" s="249">
        <v>12.9</v>
      </c>
      <c r="L84" s="245"/>
      <c r="M84" s="53"/>
      <c r="N84" s="294">
        <v>1500.0</v>
      </c>
      <c r="O84" s="246">
        <f t="shared" si="50"/>
        <v>19350</v>
      </c>
      <c r="P84" s="199"/>
      <c r="Q84" s="22" t="str">
        <f t="shared" si="42"/>
        <v>-</v>
      </c>
      <c r="R84" s="22">
        <f t="shared" si="43"/>
        <v>1</v>
      </c>
    </row>
    <row r="85">
      <c r="A85" s="234" t="s">
        <v>7</v>
      </c>
      <c r="B85" s="247"/>
      <c r="C85" s="114"/>
      <c r="D85" s="65"/>
      <c r="E85" s="53"/>
      <c r="F85" s="53"/>
      <c r="G85" s="243"/>
      <c r="H85" s="244"/>
      <c r="I85" s="248" t="s">
        <v>141</v>
      </c>
      <c r="J85" s="62" t="s">
        <v>57</v>
      </c>
      <c r="K85" s="249">
        <v>3.0</v>
      </c>
      <c r="L85" s="245"/>
      <c r="M85" s="53"/>
      <c r="N85" s="294">
        <v>1500.0</v>
      </c>
      <c r="O85" s="246">
        <f t="shared" si="50"/>
        <v>4500</v>
      </c>
      <c r="P85" s="199"/>
      <c r="Q85" s="22" t="str">
        <f t="shared" si="42"/>
        <v>-</v>
      </c>
      <c r="R85" s="22">
        <f t="shared" si="43"/>
        <v>1</v>
      </c>
    </row>
    <row r="86">
      <c r="A86" s="234" t="s">
        <v>7</v>
      </c>
      <c r="B86" s="247"/>
      <c r="C86" s="114"/>
      <c r="D86" s="65"/>
      <c r="E86" s="53"/>
      <c r="F86" s="53"/>
      <c r="G86" s="243"/>
      <c r="H86" s="244"/>
      <c r="I86" s="248"/>
      <c r="J86" s="62"/>
      <c r="K86" s="249"/>
      <c r="L86" s="245"/>
      <c r="M86" s="53"/>
      <c r="N86" s="243"/>
      <c r="O86" s="246"/>
      <c r="P86" s="199"/>
      <c r="Q86" s="22" t="str">
        <f t="shared" si="42"/>
        <v>-</v>
      </c>
      <c r="R86" s="22" t="str">
        <f t="shared" si="43"/>
        <v>-</v>
      </c>
    </row>
    <row r="87">
      <c r="A87" s="234" t="s">
        <v>7</v>
      </c>
      <c r="B87" s="247"/>
      <c r="C87" s="114"/>
      <c r="D87" s="65"/>
      <c r="E87" s="53"/>
      <c r="F87" s="53"/>
      <c r="G87" s="243"/>
      <c r="H87" s="244"/>
      <c r="I87" s="248"/>
      <c r="J87" s="62"/>
      <c r="K87" s="249"/>
      <c r="L87" s="245"/>
      <c r="M87" s="53"/>
      <c r="N87" s="243"/>
      <c r="O87" s="246"/>
      <c r="P87" s="199"/>
      <c r="Q87" s="22" t="str">
        <f t="shared" si="42"/>
        <v>-</v>
      </c>
      <c r="R87" s="22" t="str">
        <f t="shared" si="43"/>
        <v>-</v>
      </c>
    </row>
    <row r="88">
      <c r="A88" s="234"/>
      <c r="B88" s="309"/>
      <c r="C88" s="170"/>
      <c r="D88" s="171"/>
      <c r="E88" s="257">
        <f>SUMIFS('Прайс работы и услуги'!J:J,'Прайс работы и услуги'!B:B,B88)</f>
        <v>0</v>
      </c>
      <c r="F88" s="257">
        <f t="shared" ref="F88:F101" si="51">D88*E88</f>
        <v>0</v>
      </c>
      <c r="G88" s="258">
        <f>SUMIFS('Прайс работы и услуги'!D:D,'Прайс работы и услуги'!B:B,B88)</f>
        <v>0</v>
      </c>
      <c r="H88" s="259">
        <f t="shared" ref="H88:H101" si="52">G88*D88</f>
        <v>0</v>
      </c>
      <c r="I88" s="295"/>
      <c r="J88" s="296"/>
      <c r="K88" s="297"/>
      <c r="L88" s="263">
        <f>SUMIFS('Прайс материалы'!I:I,'Прайс материалы'!A:A,I88)</f>
        <v>0</v>
      </c>
      <c r="M88" s="257">
        <f t="shared" ref="M88:M104" si="53">K88*L88</f>
        <v>0</v>
      </c>
      <c r="N88" s="258">
        <f>SUMIFS('Прайс материалы'!C:C,'Прайс материалы'!A:A,I88)</f>
        <v>0</v>
      </c>
      <c r="O88" s="264">
        <f t="shared" ref="O88:O107" si="54">K88*N88</f>
        <v>0</v>
      </c>
      <c r="P88" s="199"/>
      <c r="Q88" s="22" t="str">
        <f t="shared" si="42"/>
        <v>-</v>
      </c>
      <c r="R88" s="22" t="str">
        <f t="shared" si="43"/>
        <v>-</v>
      </c>
    </row>
    <row r="89">
      <c r="A89" s="220"/>
      <c r="B89" s="298" t="s">
        <v>89</v>
      </c>
      <c r="C89" s="310"/>
      <c r="D89" s="311"/>
      <c r="E89" s="224">
        <f>SUMIFS('Прайс работы и услуги'!J:J,'Прайс работы и услуги'!B:B,B89)</f>
        <v>0</v>
      </c>
      <c r="F89" s="224">
        <f t="shared" si="51"/>
        <v>0</v>
      </c>
      <c r="G89" s="225">
        <f>SUMIFS('Прайс работы и услуги'!D:D,'Прайс работы и услуги'!B:B,B89)</f>
        <v>0</v>
      </c>
      <c r="H89" s="226">
        <f t="shared" si="52"/>
        <v>0</v>
      </c>
      <c r="I89" s="298"/>
      <c r="J89" s="222"/>
      <c r="K89" s="229"/>
      <c r="L89" s="230">
        <f>SUMIFS('Прайс материалы'!I:I,'Прайс материалы'!A:A,I89)</f>
        <v>0</v>
      </c>
      <c r="M89" s="224">
        <f t="shared" si="53"/>
        <v>0</v>
      </c>
      <c r="N89" s="225">
        <f>SUMIFS('Прайс материалы'!C:C,'Прайс материалы'!A:A,I89)</f>
        <v>0</v>
      </c>
      <c r="O89" s="231">
        <f t="shared" si="54"/>
        <v>0</v>
      </c>
      <c r="P89" s="199"/>
      <c r="Q89" s="232" t="str">
        <f t="shared" si="42"/>
        <v>-</v>
      </c>
      <c r="R89" s="232" t="str">
        <f t="shared" si="43"/>
        <v>-</v>
      </c>
      <c r="S89" s="233"/>
      <c r="T89" s="233"/>
    </row>
    <row r="90">
      <c r="A90" s="234" t="s">
        <v>7</v>
      </c>
      <c r="B90" s="247" t="s">
        <v>90</v>
      </c>
      <c r="C90" s="114" t="s">
        <v>86</v>
      </c>
      <c r="D90" s="65">
        <v>28.0</v>
      </c>
      <c r="E90" s="236">
        <f>SUMIFS('Прайс работы и услуги'!J:J,'Прайс работы и услуги'!B:B,B90)</f>
        <v>0</v>
      </c>
      <c r="F90" s="236">
        <f t="shared" si="51"/>
        <v>0</v>
      </c>
      <c r="G90" s="237">
        <f>SUMIFS('Прайс работы и услуги'!D:D,'Прайс работы и услуги'!B:B,B90)</f>
        <v>0</v>
      </c>
      <c r="H90" s="238">
        <f t="shared" si="52"/>
        <v>0</v>
      </c>
      <c r="I90" s="247" t="s">
        <v>91</v>
      </c>
      <c r="J90" s="60" t="s">
        <v>57</v>
      </c>
      <c r="K90" s="240">
        <v>8.0</v>
      </c>
      <c r="L90" s="241">
        <f>SUMIFS('Прайс материалы'!I:I,'Прайс материалы'!A:A,I90)</f>
        <v>0</v>
      </c>
      <c r="M90" s="236">
        <f t="shared" si="53"/>
        <v>0</v>
      </c>
      <c r="N90" s="237">
        <f>SUMIFS('Прайс материалы'!C:C,'Прайс материалы'!A:A,I90)</f>
        <v>0</v>
      </c>
      <c r="O90" s="242">
        <f t="shared" si="54"/>
        <v>0</v>
      </c>
      <c r="P90" s="199"/>
      <c r="Q90" s="22" t="str">
        <f t="shared" si="42"/>
        <v>-</v>
      </c>
      <c r="R90" s="22" t="str">
        <f t="shared" si="43"/>
        <v>-</v>
      </c>
    </row>
    <row r="91">
      <c r="A91" s="234" t="s">
        <v>7</v>
      </c>
      <c r="B91" s="247" t="s">
        <v>92</v>
      </c>
      <c r="C91" s="114" t="s">
        <v>86</v>
      </c>
      <c r="D91" s="65">
        <v>37.7</v>
      </c>
      <c r="E91" s="53">
        <f>SUMIFS('Прайс работы и услуги'!J:J,'Прайс работы и услуги'!B:B,B91)</f>
        <v>0</v>
      </c>
      <c r="F91" s="53">
        <f t="shared" si="51"/>
        <v>0</v>
      </c>
      <c r="G91" s="243">
        <f>SUMIFS('Прайс работы и услуги'!D:D,'Прайс работы и услуги'!B:B,B91)</f>
        <v>0</v>
      </c>
      <c r="H91" s="244">
        <f t="shared" si="52"/>
        <v>0</v>
      </c>
      <c r="I91" s="248" t="s">
        <v>93</v>
      </c>
      <c r="J91" s="62" t="s">
        <v>57</v>
      </c>
      <c r="K91" s="249">
        <v>14.0</v>
      </c>
      <c r="L91" s="245">
        <f>SUMIFS('Прайс материалы'!I:I,'Прайс материалы'!A:A,I91)</f>
        <v>0</v>
      </c>
      <c r="M91" s="53">
        <f t="shared" si="53"/>
        <v>0</v>
      </c>
      <c r="N91" s="243">
        <f>SUMIFS('Прайс материалы'!C:C,'Прайс материалы'!A:A,I91)</f>
        <v>0</v>
      </c>
      <c r="O91" s="246">
        <f t="shared" si="54"/>
        <v>0</v>
      </c>
      <c r="P91" s="199"/>
      <c r="Q91" s="22" t="str">
        <f t="shared" si="42"/>
        <v>-</v>
      </c>
      <c r="R91" s="22" t="str">
        <f t="shared" si="43"/>
        <v>-</v>
      </c>
    </row>
    <row r="92">
      <c r="A92" s="234" t="s">
        <v>7</v>
      </c>
      <c r="B92" s="247"/>
      <c r="C92" s="114"/>
      <c r="D92" s="65"/>
      <c r="E92" s="53">
        <f>SUMIFS('Прайс работы и услуги'!J:J,'Прайс работы и услуги'!B:B,B92)</f>
        <v>0</v>
      </c>
      <c r="F92" s="53">
        <f t="shared" si="51"/>
        <v>0</v>
      </c>
      <c r="G92" s="243">
        <f>SUMIFS('Прайс работы и услуги'!D:D,'Прайс работы и услуги'!B:B,B92)</f>
        <v>0</v>
      </c>
      <c r="H92" s="244">
        <f t="shared" si="52"/>
        <v>0</v>
      </c>
      <c r="I92" s="248" t="s">
        <v>94</v>
      </c>
      <c r="J92" s="62" t="s">
        <v>57</v>
      </c>
      <c r="K92" s="249">
        <v>15.0</v>
      </c>
      <c r="L92" s="245">
        <f>SUMIFS('Прайс материалы'!I:I,'Прайс материалы'!A:A,I92)</f>
        <v>0</v>
      </c>
      <c r="M92" s="53">
        <f t="shared" si="53"/>
        <v>0</v>
      </c>
      <c r="N92" s="243">
        <f>SUMIFS('Прайс материалы'!C:C,'Прайс материалы'!A:A,I92)</f>
        <v>0</v>
      </c>
      <c r="O92" s="246">
        <f t="shared" si="54"/>
        <v>0</v>
      </c>
      <c r="P92" s="199"/>
      <c r="Q92" s="22" t="str">
        <f t="shared" si="42"/>
        <v>-</v>
      </c>
      <c r="R92" s="22" t="str">
        <f t="shared" si="43"/>
        <v>-</v>
      </c>
    </row>
    <row r="93">
      <c r="A93" s="234" t="s">
        <v>7</v>
      </c>
      <c r="B93" s="247"/>
      <c r="C93" s="114"/>
      <c r="D93" s="65"/>
      <c r="E93" s="53">
        <f>SUMIFS('Прайс работы и услуги'!J:J,'Прайс работы и услуги'!B:B,B93)</f>
        <v>0</v>
      </c>
      <c r="F93" s="53">
        <f t="shared" si="51"/>
        <v>0</v>
      </c>
      <c r="G93" s="243">
        <f>SUMIFS('Прайс работы и услуги'!D:D,'Прайс работы и услуги'!B:B,B93)</f>
        <v>0</v>
      </c>
      <c r="H93" s="244">
        <f t="shared" si="52"/>
        <v>0</v>
      </c>
      <c r="I93" s="248" t="s">
        <v>95</v>
      </c>
      <c r="J93" s="62" t="s">
        <v>57</v>
      </c>
      <c r="K93" s="249">
        <v>12.0</v>
      </c>
      <c r="L93" s="245">
        <f>SUMIFS('Прайс материалы'!I:I,'Прайс материалы'!A:A,I93)</f>
        <v>0</v>
      </c>
      <c r="M93" s="53">
        <f t="shared" si="53"/>
        <v>0</v>
      </c>
      <c r="N93" s="243">
        <f>SUMIFS('Прайс материалы'!C:C,'Прайс материалы'!A:A,I93)</f>
        <v>0</v>
      </c>
      <c r="O93" s="246">
        <f t="shared" si="54"/>
        <v>0</v>
      </c>
      <c r="P93" s="199"/>
      <c r="Q93" s="22" t="str">
        <f t="shared" si="42"/>
        <v>-</v>
      </c>
      <c r="R93" s="22" t="str">
        <f t="shared" si="43"/>
        <v>-</v>
      </c>
    </row>
    <row r="94">
      <c r="A94" s="234" t="s">
        <v>7</v>
      </c>
      <c r="B94" s="247"/>
      <c r="C94" s="114"/>
      <c r="D94" s="65"/>
      <c r="E94" s="53">
        <f>SUMIFS('Прайс работы и услуги'!J:J,'Прайс работы и услуги'!B:B,B94)</f>
        <v>0</v>
      </c>
      <c r="F94" s="53">
        <f t="shared" si="51"/>
        <v>0</v>
      </c>
      <c r="G94" s="243">
        <f>SUMIFS('Прайс работы и услуги'!D:D,'Прайс работы и услуги'!B:B,B94)</f>
        <v>0</v>
      </c>
      <c r="H94" s="244">
        <f t="shared" si="52"/>
        <v>0</v>
      </c>
      <c r="I94" s="248" t="s">
        <v>96</v>
      </c>
      <c r="J94" s="62" t="s">
        <v>57</v>
      </c>
      <c r="K94" s="249">
        <v>16.0</v>
      </c>
      <c r="L94" s="245">
        <f>SUMIFS('Прайс материалы'!I:I,'Прайс материалы'!A:A,I94)</f>
        <v>0</v>
      </c>
      <c r="M94" s="53">
        <f t="shared" si="53"/>
        <v>0</v>
      </c>
      <c r="N94" s="243">
        <f>SUMIFS('Прайс материалы'!C:C,'Прайс материалы'!A:A,I94)</f>
        <v>0</v>
      </c>
      <c r="O94" s="246">
        <f t="shared" si="54"/>
        <v>0</v>
      </c>
      <c r="P94" s="199"/>
      <c r="Q94" s="22" t="str">
        <f t="shared" si="42"/>
        <v>-</v>
      </c>
      <c r="R94" s="22" t="str">
        <f t="shared" si="43"/>
        <v>-</v>
      </c>
    </row>
    <row r="95">
      <c r="A95" s="234" t="s">
        <v>7</v>
      </c>
      <c r="B95" s="247"/>
      <c r="C95" s="114"/>
      <c r="D95" s="65"/>
      <c r="E95" s="53">
        <f>SUMIFS('Прайс работы и услуги'!J:J,'Прайс работы и услуги'!B:B,B95)</f>
        <v>0</v>
      </c>
      <c r="F95" s="53">
        <f t="shared" si="51"/>
        <v>0</v>
      </c>
      <c r="G95" s="243">
        <f>SUMIFS('Прайс работы и услуги'!D:D,'Прайс работы и услуги'!B:B,B95)</f>
        <v>0</v>
      </c>
      <c r="H95" s="244">
        <f t="shared" si="52"/>
        <v>0</v>
      </c>
      <c r="I95" s="248" t="s">
        <v>97</v>
      </c>
      <c r="J95" s="62" t="s">
        <v>57</v>
      </c>
      <c r="K95" s="249">
        <v>95.0</v>
      </c>
      <c r="L95" s="245">
        <f>SUMIFS('Прайс материалы'!I:I,'Прайс материалы'!A:A,I95)</f>
        <v>0</v>
      </c>
      <c r="M95" s="53">
        <f t="shared" si="53"/>
        <v>0</v>
      </c>
      <c r="N95" s="243">
        <f>SUMIFS('Прайс материалы'!C:C,'Прайс материалы'!A:A,I95)</f>
        <v>0</v>
      </c>
      <c r="O95" s="246">
        <f t="shared" si="54"/>
        <v>0</v>
      </c>
      <c r="P95" s="199"/>
      <c r="Q95" s="22" t="str">
        <f t="shared" si="42"/>
        <v>-</v>
      </c>
      <c r="R95" s="22" t="str">
        <f t="shared" si="43"/>
        <v>-</v>
      </c>
    </row>
    <row r="96">
      <c r="A96" s="234" t="s">
        <v>7</v>
      </c>
      <c r="B96" s="247"/>
      <c r="C96" s="114"/>
      <c r="D96" s="65"/>
      <c r="E96" s="53">
        <f>SUMIFS('Прайс работы и услуги'!J:J,'Прайс работы и услуги'!B:B,B96)</f>
        <v>0</v>
      </c>
      <c r="F96" s="53">
        <f t="shared" si="51"/>
        <v>0</v>
      </c>
      <c r="G96" s="243">
        <f>SUMIFS('Прайс работы и услуги'!D:D,'Прайс работы и услуги'!B:B,B96)</f>
        <v>0</v>
      </c>
      <c r="H96" s="244">
        <f t="shared" si="52"/>
        <v>0</v>
      </c>
      <c r="I96" s="248" t="s">
        <v>98</v>
      </c>
      <c r="J96" s="62" t="s">
        <v>57</v>
      </c>
      <c r="K96" s="249">
        <v>8.0</v>
      </c>
      <c r="L96" s="245">
        <f>SUMIFS('Прайс материалы'!I:I,'Прайс материалы'!A:A,I96)</f>
        <v>0</v>
      </c>
      <c r="M96" s="53">
        <f t="shared" si="53"/>
        <v>0</v>
      </c>
      <c r="N96" s="243">
        <f>SUMIFS('Прайс материалы'!C:C,'Прайс материалы'!A:A,I96)</f>
        <v>0</v>
      </c>
      <c r="O96" s="246">
        <f t="shared" si="54"/>
        <v>0</v>
      </c>
      <c r="P96" s="199"/>
      <c r="Q96" s="22" t="str">
        <f t="shared" si="42"/>
        <v>-</v>
      </c>
      <c r="R96" s="22" t="str">
        <f t="shared" si="43"/>
        <v>-</v>
      </c>
    </row>
    <row r="97">
      <c r="A97" s="234" t="s">
        <v>7</v>
      </c>
      <c r="B97" s="247"/>
      <c r="C97" s="114"/>
      <c r="D97" s="65"/>
      <c r="E97" s="53">
        <f>SUMIFS('Прайс работы и услуги'!J:J,'Прайс работы и услуги'!B:B,B97)</f>
        <v>0</v>
      </c>
      <c r="F97" s="53">
        <f t="shared" si="51"/>
        <v>0</v>
      </c>
      <c r="G97" s="243">
        <f>SUMIFS('Прайс работы и услуги'!D:D,'Прайс работы и услуги'!B:B,B97)</f>
        <v>0</v>
      </c>
      <c r="H97" s="244">
        <f t="shared" si="52"/>
        <v>0</v>
      </c>
      <c r="I97" s="248" t="s">
        <v>99</v>
      </c>
      <c r="J97" s="62" t="s">
        <v>57</v>
      </c>
      <c r="K97" s="249">
        <v>8.0</v>
      </c>
      <c r="L97" s="245">
        <f>SUMIFS('Прайс материалы'!I:I,'Прайс материалы'!A:A,I97)</f>
        <v>0</v>
      </c>
      <c r="M97" s="53">
        <f t="shared" si="53"/>
        <v>0</v>
      </c>
      <c r="N97" s="243">
        <f>SUMIFS('Прайс материалы'!C:C,'Прайс материалы'!A:A,I97)</f>
        <v>0</v>
      </c>
      <c r="O97" s="246">
        <f t="shared" si="54"/>
        <v>0</v>
      </c>
      <c r="P97" s="199"/>
      <c r="Q97" s="22" t="str">
        <f t="shared" si="42"/>
        <v>-</v>
      </c>
      <c r="R97" s="22" t="str">
        <f t="shared" si="43"/>
        <v>-</v>
      </c>
    </row>
    <row r="98" ht="16.5" customHeight="1">
      <c r="A98" s="234" t="s">
        <v>7</v>
      </c>
      <c r="B98" s="247"/>
      <c r="C98" s="114"/>
      <c r="D98" s="65"/>
      <c r="E98" s="53">
        <f>SUMIFS('Прайс работы и услуги'!J:J,'Прайс работы и услуги'!B:B,B98)</f>
        <v>0</v>
      </c>
      <c r="F98" s="53">
        <f t="shared" si="51"/>
        <v>0</v>
      </c>
      <c r="G98" s="243">
        <f>SUMIFS('Прайс работы и услуги'!D:D,'Прайс работы и услуги'!B:B,B98)</f>
        <v>0</v>
      </c>
      <c r="H98" s="244">
        <f t="shared" si="52"/>
        <v>0</v>
      </c>
      <c r="I98" s="248" t="s">
        <v>100</v>
      </c>
      <c r="J98" s="62" t="s">
        <v>57</v>
      </c>
      <c r="K98" s="249">
        <v>8.0</v>
      </c>
      <c r="L98" s="245">
        <f>SUMIFS('Прайс материалы'!I:I,'Прайс материалы'!A:A,I98)</f>
        <v>0</v>
      </c>
      <c r="M98" s="53">
        <f t="shared" si="53"/>
        <v>0</v>
      </c>
      <c r="N98" s="243">
        <f>SUMIFS('Прайс материалы'!C:C,'Прайс материалы'!A:A,I98)</f>
        <v>0</v>
      </c>
      <c r="O98" s="246">
        <f t="shared" si="54"/>
        <v>0</v>
      </c>
      <c r="P98" s="199"/>
      <c r="Q98" s="22" t="str">
        <f t="shared" si="42"/>
        <v>-</v>
      </c>
      <c r="R98" s="22" t="str">
        <f t="shared" si="43"/>
        <v>-</v>
      </c>
    </row>
    <row r="99">
      <c r="A99" s="234" t="s">
        <v>7</v>
      </c>
      <c r="B99" s="312"/>
      <c r="C99" s="119"/>
      <c r="D99" s="120"/>
      <c r="E99" s="53">
        <f>SUMIFS('Прайс работы и услуги'!J:J,'Прайс работы и услуги'!B:B,B99)</f>
        <v>0</v>
      </c>
      <c r="F99" s="53">
        <f t="shared" si="51"/>
        <v>0</v>
      </c>
      <c r="G99" s="243">
        <f>SUMIFS('Прайс работы и услуги'!D:D,'Прайс работы и услуги'!B:B,B99)</f>
        <v>0</v>
      </c>
      <c r="H99" s="244">
        <f t="shared" si="52"/>
        <v>0</v>
      </c>
      <c r="I99" s="313" t="s">
        <v>101</v>
      </c>
      <c r="J99" s="60" t="s">
        <v>57</v>
      </c>
      <c r="K99" s="314">
        <v>4.0</v>
      </c>
      <c r="L99" s="245">
        <f>SUMIFS('Прайс материалы'!I:I,'Прайс материалы'!A:A,I99)</f>
        <v>0</v>
      </c>
      <c r="M99" s="53">
        <f t="shared" si="53"/>
        <v>0</v>
      </c>
      <c r="N99" s="243">
        <f>SUMIFS('Прайс материалы'!C:C,'Прайс материалы'!A:A,I99)</f>
        <v>0</v>
      </c>
      <c r="O99" s="246">
        <f t="shared" si="54"/>
        <v>0</v>
      </c>
      <c r="P99" s="315"/>
      <c r="Q99" s="22" t="str">
        <f t="shared" si="42"/>
        <v>-</v>
      </c>
      <c r="R99" s="22" t="str">
        <f t="shared" si="43"/>
        <v>-</v>
      </c>
      <c r="S99" s="5"/>
      <c r="T99" s="5"/>
    </row>
    <row r="100">
      <c r="A100" s="234" t="s">
        <v>7</v>
      </c>
      <c r="B100" s="312"/>
      <c r="C100" s="119"/>
      <c r="D100" s="120"/>
      <c r="E100" s="53">
        <f>SUMIFS('Прайс работы и услуги'!J:J,'Прайс работы и услуги'!B:B,B100)</f>
        <v>0</v>
      </c>
      <c r="F100" s="53">
        <f t="shared" si="51"/>
        <v>0</v>
      </c>
      <c r="G100" s="243">
        <f>SUMIFS('Прайс работы и услуги'!D:D,'Прайс работы и услуги'!B:B,B100)</f>
        <v>0</v>
      </c>
      <c r="H100" s="244">
        <f t="shared" si="52"/>
        <v>0</v>
      </c>
      <c r="I100" s="313" t="s">
        <v>102</v>
      </c>
      <c r="J100" s="60" t="s">
        <v>57</v>
      </c>
      <c r="K100" s="314">
        <v>28.0</v>
      </c>
      <c r="L100" s="245">
        <f>SUMIFS('Прайс материалы'!I:I,'Прайс материалы'!A:A,I100)</f>
        <v>0</v>
      </c>
      <c r="M100" s="53">
        <f t="shared" si="53"/>
        <v>0</v>
      </c>
      <c r="N100" s="243">
        <f>SUMIFS('Прайс материалы'!C:C,'Прайс материалы'!A:A,I100)</f>
        <v>0</v>
      </c>
      <c r="O100" s="246">
        <f t="shared" si="54"/>
        <v>0</v>
      </c>
      <c r="P100" s="315"/>
      <c r="Q100" s="22" t="str">
        <f t="shared" si="42"/>
        <v>-</v>
      </c>
      <c r="R100" s="22" t="str">
        <f t="shared" si="43"/>
        <v>-</v>
      </c>
      <c r="S100" s="5"/>
      <c r="T100" s="5"/>
    </row>
    <row r="101">
      <c r="A101" s="234" t="s">
        <v>7</v>
      </c>
      <c r="B101" s="316" t="s">
        <v>37</v>
      </c>
      <c r="C101" s="317" t="s">
        <v>38</v>
      </c>
      <c r="D101" s="318">
        <v>1.0</v>
      </c>
      <c r="E101" s="257">
        <f>SUMIFS('Прайс работы и услуги'!J:J,'Прайс работы и услуги'!B:B,B101)</f>
        <v>0</v>
      </c>
      <c r="F101" s="257">
        <f t="shared" si="51"/>
        <v>0</v>
      </c>
      <c r="G101" s="258">
        <f>SUMIFS('Прайс работы и услуги'!D:D,'Прайс работы и услуги'!B:B,B101)</f>
        <v>0</v>
      </c>
      <c r="H101" s="259">
        <f t="shared" si="52"/>
        <v>0</v>
      </c>
      <c r="I101" s="319" t="s">
        <v>45</v>
      </c>
      <c r="J101" s="320" t="s">
        <v>103</v>
      </c>
      <c r="K101" s="321">
        <v>8.0</v>
      </c>
      <c r="L101" s="245">
        <f>SUMIFS('Прайс материалы'!I:I,'Прайс материалы'!A:A,I101)</f>
        <v>0</v>
      </c>
      <c r="M101" s="53">
        <f t="shared" si="53"/>
        <v>0</v>
      </c>
      <c r="N101" s="243">
        <f>SUMIFS('Прайс материалы'!C:C,'Прайс материалы'!A:A,I101)</f>
        <v>0</v>
      </c>
      <c r="O101" s="246">
        <f t="shared" si="54"/>
        <v>0</v>
      </c>
      <c r="P101" s="315"/>
      <c r="Q101" s="22" t="str">
        <f t="shared" si="42"/>
        <v>-</v>
      </c>
      <c r="R101" s="22" t="str">
        <f t="shared" si="43"/>
        <v>-</v>
      </c>
      <c r="S101" s="5"/>
      <c r="T101" s="5"/>
    </row>
    <row r="102">
      <c r="A102" s="322"/>
      <c r="B102" s="323" t="s">
        <v>159</v>
      </c>
      <c r="C102" s="324"/>
      <c r="D102" s="325"/>
      <c r="E102" s="326"/>
      <c r="F102" s="326"/>
      <c r="G102" s="327"/>
      <c r="H102" s="328"/>
      <c r="I102" s="329"/>
      <c r="J102" s="324"/>
      <c r="K102" s="330"/>
      <c r="L102" s="230">
        <f>SUMIFS('Прайс материалы'!I:I,'Прайс материалы'!A:A,I102)</f>
        <v>0</v>
      </c>
      <c r="M102" s="224">
        <f t="shared" si="53"/>
        <v>0</v>
      </c>
      <c r="N102" s="225">
        <f>SUMIFS('Прайс материалы'!C:C,'Прайс материалы'!A:A,I102)</f>
        <v>0</v>
      </c>
      <c r="O102" s="231">
        <f t="shared" si="54"/>
        <v>0</v>
      </c>
      <c r="P102" s="315"/>
      <c r="Q102" s="232" t="str">
        <f t="shared" si="42"/>
        <v>-</v>
      </c>
      <c r="R102" s="232" t="str">
        <f t="shared" si="43"/>
        <v>-</v>
      </c>
      <c r="S102" s="331"/>
      <c r="T102" s="331"/>
    </row>
    <row r="103">
      <c r="A103" s="121" t="s">
        <v>7</v>
      </c>
      <c r="B103" s="332" t="s">
        <v>104</v>
      </c>
      <c r="C103" s="125" t="s">
        <v>86</v>
      </c>
      <c r="D103" s="126">
        <v>100.0</v>
      </c>
      <c r="E103" s="236">
        <f>SUMIFS('Прайс работы и услуги'!J:J,'Прайс работы и услуги'!B:B,B103)</f>
        <v>0</v>
      </c>
      <c r="F103" s="236">
        <f t="shared" ref="F103:F105" si="55">D103*E103</f>
        <v>0</v>
      </c>
      <c r="G103" s="237">
        <f>SUMIFS('Прайс работы и услуги'!D:D,'Прайс работы и услуги'!B:B,B103)</f>
        <v>0</v>
      </c>
      <c r="H103" s="238">
        <f t="shared" ref="H103:H105" si="56">G103*D103</f>
        <v>0</v>
      </c>
      <c r="I103" s="332" t="s">
        <v>105</v>
      </c>
      <c r="J103" s="125" t="s">
        <v>86</v>
      </c>
      <c r="K103" s="333">
        <f>6*20</f>
        <v>120</v>
      </c>
      <c r="L103" s="241">
        <f>SUMIFS('Прайс материалы'!I:I,'Прайс материалы'!A:A,I103)</f>
        <v>0</v>
      </c>
      <c r="M103" s="236">
        <f t="shared" si="53"/>
        <v>0</v>
      </c>
      <c r="N103" s="237">
        <f>SUMIFS('Прайс материалы'!C:C,'Прайс материалы'!A:A,I103)</f>
        <v>0</v>
      </c>
      <c r="O103" s="242">
        <f t="shared" si="54"/>
        <v>0</v>
      </c>
      <c r="P103" s="315"/>
      <c r="Q103" s="22" t="str">
        <f t="shared" si="42"/>
        <v>-</v>
      </c>
      <c r="R103" s="22" t="str">
        <f t="shared" si="43"/>
        <v>-</v>
      </c>
      <c r="S103" s="5"/>
      <c r="T103" s="5"/>
    </row>
    <row r="104">
      <c r="A104" s="121" t="s">
        <v>7</v>
      </c>
      <c r="B104" s="332" t="s">
        <v>160</v>
      </c>
      <c r="C104" s="125" t="s">
        <v>86</v>
      </c>
      <c r="D104" s="126">
        <v>100.0</v>
      </c>
      <c r="E104" s="53">
        <f>SUMIFS('Прайс работы и услуги'!J:J,'Прайс работы и услуги'!B:B,B104)</f>
        <v>0</v>
      </c>
      <c r="F104" s="53">
        <f t="shared" si="55"/>
        <v>0</v>
      </c>
      <c r="G104" s="243">
        <f>SUMIFS('Прайс работы и услуги'!D:D,'Прайс работы и услуги'!B:B,B104)</f>
        <v>0</v>
      </c>
      <c r="H104" s="244">
        <f t="shared" si="56"/>
        <v>0</v>
      </c>
      <c r="I104" s="248" t="s">
        <v>161</v>
      </c>
      <c r="J104" s="62" t="s">
        <v>57</v>
      </c>
      <c r="K104" s="249">
        <v>2.0</v>
      </c>
      <c r="L104" s="245">
        <f>SUMIFS('Прайс материалы'!I:I,'Прайс материалы'!A:A,I104)</f>
        <v>0</v>
      </c>
      <c r="M104" s="53">
        <f t="shared" si="53"/>
        <v>0</v>
      </c>
      <c r="N104" s="243">
        <f>SUMIFS('Прайс материалы'!C:C,'Прайс материалы'!A:A,I104)</f>
        <v>0</v>
      </c>
      <c r="O104" s="246">
        <f t="shared" si="54"/>
        <v>0</v>
      </c>
      <c r="P104" s="315"/>
      <c r="Q104" s="22" t="str">
        <f t="shared" si="42"/>
        <v>-</v>
      </c>
      <c r="R104" s="22" t="str">
        <f t="shared" si="43"/>
        <v>-</v>
      </c>
      <c r="S104" s="5"/>
      <c r="T104" s="5"/>
    </row>
    <row r="105">
      <c r="A105" s="121" t="s">
        <v>7</v>
      </c>
      <c r="B105" s="312"/>
      <c r="C105" s="119"/>
      <c r="D105" s="120"/>
      <c r="E105" s="53">
        <f>SUMIFS('Прайс работы и услуги'!J:J,'Прайс работы и услуги'!B:B,B105)</f>
        <v>0</v>
      </c>
      <c r="F105" s="53">
        <f t="shared" si="55"/>
        <v>0</v>
      </c>
      <c r="G105" s="243">
        <f>SUMIFS('Прайс работы и услуги'!D:D,'Прайс работы и услуги'!B:B,B105)</f>
        <v>0</v>
      </c>
      <c r="H105" s="244">
        <f t="shared" si="56"/>
        <v>0</v>
      </c>
      <c r="I105" s="248" t="s">
        <v>139</v>
      </c>
      <c r="J105" s="62" t="s">
        <v>140</v>
      </c>
      <c r="K105" s="249">
        <v>40.0</v>
      </c>
      <c r="L105" s="245"/>
      <c r="M105" s="53"/>
      <c r="N105" s="294">
        <v>1500.0</v>
      </c>
      <c r="O105" s="246">
        <f t="shared" si="54"/>
        <v>60000</v>
      </c>
      <c r="P105" s="315"/>
      <c r="Q105" s="22" t="str">
        <f t="shared" si="42"/>
        <v>-</v>
      </c>
      <c r="R105" s="22">
        <f t="shared" si="43"/>
        <v>1</v>
      </c>
      <c r="S105" s="5"/>
      <c r="T105" s="5"/>
    </row>
    <row r="106">
      <c r="A106" s="121" t="s">
        <v>7</v>
      </c>
      <c r="B106" s="312"/>
      <c r="C106" s="119"/>
      <c r="D106" s="120"/>
      <c r="E106" s="53"/>
      <c r="F106" s="53"/>
      <c r="G106" s="243"/>
      <c r="H106" s="244"/>
      <c r="I106" s="248" t="s">
        <v>141</v>
      </c>
      <c r="J106" s="62" t="s">
        <v>57</v>
      </c>
      <c r="K106" s="249">
        <v>3.0</v>
      </c>
      <c r="L106" s="245"/>
      <c r="M106" s="53"/>
      <c r="N106" s="294">
        <v>1500.0</v>
      </c>
      <c r="O106" s="246">
        <f t="shared" si="54"/>
        <v>4500</v>
      </c>
      <c r="P106" s="315"/>
      <c r="Q106" s="22" t="str">
        <f t="shared" si="42"/>
        <v>-</v>
      </c>
      <c r="R106" s="22">
        <f t="shared" si="43"/>
        <v>1</v>
      </c>
      <c r="S106" s="5"/>
      <c r="T106" s="5"/>
    </row>
    <row r="107">
      <c r="A107" s="121" t="s">
        <v>7</v>
      </c>
      <c r="B107" s="312"/>
      <c r="C107" s="119"/>
      <c r="D107" s="120"/>
      <c r="E107" s="53"/>
      <c r="F107" s="53"/>
      <c r="G107" s="243"/>
      <c r="H107" s="244"/>
      <c r="I107" s="248" t="s">
        <v>162</v>
      </c>
      <c r="J107" s="62" t="s">
        <v>57</v>
      </c>
      <c r="K107" s="249">
        <v>1.0</v>
      </c>
      <c r="L107" s="245">
        <f>SUMIFS('Прайс материалы'!I:I,'Прайс материалы'!A:A,I107)</f>
        <v>0</v>
      </c>
      <c r="M107" s="53">
        <f>K107*L107</f>
        <v>0</v>
      </c>
      <c r="N107" s="243">
        <f>SUMIFS('Прайс материалы'!C:C,'Прайс материалы'!A:A,I107)</f>
        <v>0</v>
      </c>
      <c r="O107" s="246">
        <f t="shared" si="54"/>
        <v>0</v>
      </c>
      <c r="P107" s="315"/>
      <c r="Q107" s="22" t="str">
        <f t="shared" si="42"/>
        <v>-</v>
      </c>
      <c r="R107" s="22" t="str">
        <f t="shared" si="43"/>
        <v>-</v>
      </c>
      <c r="S107" s="5"/>
      <c r="T107" s="5"/>
    </row>
    <row r="108">
      <c r="A108" s="121" t="s">
        <v>7</v>
      </c>
      <c r="B108" s="312"/>
      <c r="C108" s="119"/>
      <c r="D108" s="120"/>
      <c r="E108" s="53"/>
      <c r="F108" s="53"/>
      <c r="G108" s="243"/>
      <c r="H108" s="244"/>
      <c r="I108" s="334"/>
      <c r="J108" s="137"/>
      <c r="K108" s="335"/>
      <c r="L108" s="245"/>
      <c r="M108" s="53"/>
      <c r="N108" s="243"/>
      <c r="O108" s="246"/>
      <c r="P108" s="315"/>
      <c r="Q108" s="22" t="str">
        <f t="shared" si="42"/>
        <v>-</v>
      </c>
      <c r="R108" s="22" t="str">
        <f t="shared" si="43"/>
        <v>-</v>
      </c>
      <c r="S108" s="5"/>
      <c r="T108" s="5"/>
    </row>
    <row r="109">
      <c r="A109" s="121" t="s">
        <v>7</v>
      </c>
      <c r="B109" s="312"/>
      <c r="C109" s="119"/>
      <c r="D109" s="120"/>
      <c r="E109" s="53"/>
      <c r="F109" s="53"/>
      <c r="G109" s="243"/>
      <c r="H109" s="244"/>
      <c r="I109" s="334"/>
      <c r="J109" s="137"/>
      <c r="K109" s="335"/>
      <c r="L109" s="245"/>
      <c r="M109" s="53"/>
      <c r="N109" s="243"/>
      <c r="O109" s="246"/>
      <c r="P109" s="315"/>
      <c r="Q109" s="22" t="str">
        <f t="shared" si="42"/>
        <v>-</v>
      </c>
      <c r="R109" s="22" t="str">
        <f t="shared" si="43"/>
        <v>-</v>
      </c>
      <c r="S109" s="5"/>
      <c r="T109" s="5"/>
    </row>
    <row r="110">
      <c r="A110" s="121" t="s">
        <v>7</v>
      </c>
      <c r="B110" s="316" t="s">
        <v>37</v>
      </c>
      <c r="C110" s="317" t="s">
        <v>38</v>
      </c>
      <c r="D110" s="318">
        <v>1.0</v>
      </c>
      <c r="E110" s="257">
        <f>SUMIFS('Прайс работы и услуги'!J:J,'Прайс работы и услуги'!B:B,B110)</f>
        <v>0</v>
      </c>
      <c r="F110" s="257">
        <f>D110*E110</f>
        <v>0</v>
      </c>
      <c r="G110" s="258">
        <f>SUMIFS('Прайс работы и услуги'!D:D,'Прайс работы и услуги'!B:B,B110)</f>
        <v>0</v>
      </c>
      <c r="H110" s="259">
        <f>G110*D110</f>
        <v>0</v>
      </c>
      <c r="I110" s="319" t="s">
        <v>45</v>
      </c>
      <c r="J110" s="320" t="s">
        <v>103</v>
      </c>
      <c r="K110" s="336">
        <f>D103/2</f>
        <v>50</v>
      </c>
      <c r="L110" s="263">
        <f>SUMIFS('Прайс материалы'!I:I,'Прайс материалы'!A:A,I110)</f>
        <v>0</v>
      </c>
      <c r="M110" s="257">
        <f>K110*L110</f>
        <v>0</v>
      </c>
      <c r="N110" s="258">
        <f>SUMIFS('Прайс материалы'!C:C,'Прайс материалы'!A:A,I110)</f>
        <v>0</v>
      </c>
      <c r="O110" s="264">
        <f>K110*N110</f>
        <v>0</v>
      </c>
      <c r="P110" s="315"/>
      <c r="Q110" s="22" t="str">
        <f t="shared" si="42"/>
        <v>-</v>
      </c>
      <c r="R110" s="22" t="str">
        <f t="shared" si="43"/>
        <v>-</v>
      </c>
      <c r="S110" s="5"/>
      <c r="T110" s="5"/>
    </row>
    <row r="111">
      <c r="A111" s="322"/>
      <c r="B111" s="323" t="s">
        <v>163</v>
      </c>
      <c r="C111" s="324"/>
      <c r="D111" s="325"/>
      <c r="E111" s="326"/>
      <c r="F111" s="326"/>
      <c r="G111" s="327"/>
      <c r="H111" s="328"/>
      <c r="I111" s="329"/>
      <c r="J111" s="324"/>
      <c r="K111" s="330"/>
      <c r="L111" s="230"/>
      <c r="M111" s="224"/>
      <c r="N111" s="225"/>
      <c r="O111" s="231"/>
      <c r="P111" s="315"/>
      <c r="Q111" s="232"/>
      <c r="R111" s="232"/>
      <c r="S111" s="331"/>
      <c r="T111" s="331"/>
    </row>
    <row r="112">
      <c r="A112" s="121" t="s">
        <v>11</v>
      </c>
      <c r="B112" s="332" t="s">
        <v>106</v>
      </c>
      <c r="C112" s="125" t="s">
        <v>32</v>
      </c>
      <c r="D112" s="126">
        <f>K28+K19+K20+K19</f>
        <v>6.396</v>
      </c>
      <c r="E112" s="236">
        <f>SUMIFS('Прайс работы и услуги'!J:J,'Прайс работы и услуги'!B:B,B112)</f>
        <v>0</v>
      </c>
      <c r="F112" s="236">
        <f t="shared" ref="F112:F113" si="57">D112*E112</f>
        <v>0</v>
      </c>
      <c r="G112" s="237">
        <f>SUMIFS('Прайс работы и услуги'!D:D,'Прайс работы и услуги'!B:B,B112)</f>
        <v>0</v>
      </c>
      <c r="H112" s="238">
        <f t="shared" ref="H112:H113" si="58">G112*D112</f>
        <v>0</v>
      </c>
      <c r="I112" s="312"/>
      <c r="J112" s="119"/>
      <c r="K112" s="337"/>
      <c r="L112" s="241">
        <f>SUMIFS('Прайс материалы'!I:I,'Прайс материалы'!A:A,I112)</f>
        <v>0</v>
      </c>
      <c r="M112" s="236">
        <f t="shared" ref="M112:M113" si="59">K112*L112</f>
        <v>0</v>
      </c>
      <c r="N112" s="237">
        <f>SUMIFS('Прайс материалы'!C:C,'Прайс материалы'!A:A,I112)</f>
        <v>0</v>
      </c>
      <c r="O112" s="242">
        <f t="shared" ref="O112:O113" si="60">K112*N112</f>
        <v>0</v>
      </c>
      <c r="P112" s="315"/>
      <c r="Q112" s="22" t="str">
        <f t="shared" ref="Q112:Q113" si="61">IFERROR((H112-F112)/H112,"-")</f>
        <v>-</v>
      </c>
      <c r="R112" s="22" t="str">
        <f t="shared" ref="R112:R113" si="62">IFERROR((O112-M112)/O112,"-")</f>
        <v>-</v>
      </c>
      <c r="S112" s="5"/>
      <c r="T112" s="5"/>
    </row>
    <row r="113">
      <c r="A113" s="234"/>
      <c r="B113" s="309"/>
      <c r="C113" s="170"/>
      <c r="D113" s="171"/>
      <c r="E113" s="257">
        <f>SUMIFS('Прайс работы и услуги'!J:J,'Прайс работы и услуги'!B:B,B113)</f>
        <v>0</v>
      </c>
      <c r="F113" s="257">
        <f t="shared" si="57"/>
        <v>0</v>
      </c>
      <c r="G113" s="258">
        <f>SUMIFS('Прайс работы и услуги'!D:D,'Прайс работы и услуги'!B:B,B113)</f>
        <v>0</v>
      </c>
      <c r="H113" s="259">
        <f t="shared" si="58"/>
        <v>0</v>
      </c>
      <c r="I113" s="295"/>
      <c r="J113" s="296"/>
      <c r="K113" s="297"/>
      <c r="L113" s="263">
        <f>SUMIFS('Прайс материалы'!I:I,'Прайс материалы'!A:A,I113)</f>
        <v>0</v>
      </c>
      <c r="M113" s="257">
        <f t="shared" si="59"/>
        <v>0</v>
      </c>
      <c r="N113" s="258">
        <f>SUMIFS('Прайс материалы'!C:C,'Прайс материалы'!A:A,I113)</f>
        <v>0</v>
      </c>
      <c r="O113" s="264">
        <f t="shared" si="60"/>
        <v>0</v>
      </c>
      <c r="P113" s="199"/>
      <c r="Q113" s="22" t="str">
        <f t="shared" si="61"/>
        <v>-</v>
      </c>
      <c r="R113" s="22" t="str">
        <f t="shared" si="62"/>
        <v>-</v>
      </c>
    </row>
    <row r="114">
      <c r="A114" s="220"/>
      <c r="B114" s="298" t="s">
        <v>164</v>
      </c>
      <c r="C114" s="310"/>
      <c r="D114" s="311"/>
      <c r="E114" s="224"/>
      <c r="F114" s="224"/>
      <c r="G114" s="225"/>
      <c r="H114" s="226"/>
      <c r="I114" s="298"/>
      <c r="J114" s="222"/>
      <c r="K114" s="229"/>
      <c r="L114" s="230"/>
      <c r="M114" s="224"/>
      <c r="N114" s="225"/>
      <c r="O114" s="231"/>
      <c r="P114" s="199"/>
      <c r="Q114" s="232"/>
      <c r="R114" s="232"/>
      <c r="S114" s="233"/>
      <c r="T114" s="233"/>
    </row>
    <row r="115">
      <c r="A115" s="234" t="s">
        <v>10</v>
      </c>
      <c r="B115" s="247" t="s">
        <v>109</v>
      </c>
      <c r="C115" s="114" t="s">
        <v>57</v>
      </c>
      <c r="D115" s="65">
        <v>1.0</v>
      </c>
      <c r="E115" s="53">
        <f>SUMIFS('Прайс работы и услуги'!J:J,'Прайс работы и услуги'!B:B,B115)</f>
        <v>0</v>
      </c>
      <c r="F115" s="53">
        <f t="shared" ref="F115:F119" si="63">D115*E115</f>
        <v>0</v>
      </c>
      <c r="G115" s="243">
        <f>SUMIFS('Прайс работы и услуги'!D:D,'Прайс работы и услуги'!B:B,B115)</f>
        <v>0</v>
      </c>
      <c r="H115" s="244">
        <f t="shared" ref="H115:H119" si="64">G115*D115</f>
        <v>0</v>
      </c>
      <c r="I115" s="248"/>
      <c r="J115" s="62"/>
      <c r="K115" s="249"/>
      <c r="L115" s="245">
        <f>SUMIFS('Прайс материалы'!I:I,'Прайс материалы'!A:A,I115)</f>
        <v>0</v>
      </c>
      <c r="M115" s="53">
        <f t="shared" ref="M115:M121" si="65">K115*L115</f>
        <v>0</v>
      </c>
      <c r="N115" s="243">
        <f>SUMIFS('Прайс материалы'!C:C,'Прайс материалы'!A:A,I115)</f>
        <v>0</v>
      </c>
      <c r="O115" s="246">
        <f t="shared" ref="O115:O121" si="66">K115*N115</f>
        <v>0</v>
      </c>
      <c r="P115" s="199"/>
      <c r="Q115" s="22" t="str">
        <f t="shared" ref="Q115:Q121" si="67">IFERROR((H115-F115)/H115,"-")</f>
        <v>-</v>
      </c>
      <c r="R115" s="22" t="str">
        <f t="shared" ref="R115:R121" si="68">IFERROR((O115-M115)/O115,"-")</f>
        <v>-</v>
      </c>
    </row>
    <row r="116">
      <c r="A116" s="234" t="s">
        <v>10</v>
      </c>
      <c r="B116" s="247" t="s">
        <v>110</v>
      </c>
      <c r="C116" s="114" t="s">
        <v>57</v>
      </c>
      <c r="D116" s="65">
        <v>10.0</v>
      </c>
      <c r="E116" s="53">
        <f>SUMIFS('Прайс работы и услуги'!J:J,'Прайс работы и услуги'!B:B,B116)</f>
        <v>0</v>
      </c>
      <c r="F116" s="53">
        <f t="shared" si="63"/>
        <v>0</v>
      </c>
      <c r="G116" s="243">
        <f>SUMIFS('Прайс работы и услуги'!D:D,'Прайс работы и услуги'!B:B,B116)</f>
        <v>0</v>
      </c>
      <c r="H116" s="244">
        <f t="shared" si="64"/>
        <v>0</v>
      </c>
      <c r="I116" s="248"/>
      <c r="J116" s="62"/>
      <c r="K116" s="249"/>
      <c r="L116" s="245">
        <f>SUMIFS('Прайс материалы'!I:I,'Прайс материалы'!A:A,I116)</f>
        <v>0</v>
      </c>
      <c r="M116" s="53">
        <f t="shared" si="65"/>
        <v>0</v>
      </c>
      <c r="N116" s="243">
        <f>SUMIFS('Прайс материалы'!C:C,'Прайс материалы'!A:A,I116)</f>
        <v>0</v>
      </c>
      <c r="O116" s="246">
        <f t="shared" si="66"/>
        <v>0</v>
      </c>
      <c r="P116" s="199"/>
      <c r="Q116" s="22" t="str">
        <f t="shared" si="67"/>
        <v>-</v>
      </c>
      <c r="R116" s="22" t="str">
        <f t="shared" si="68"/>
        <v>-</v>
      </c>
    </row>
    <row r="117">
      <c r="A117" s="234" t="s">
        <v>10</v>
      </c>
      <c r="B117" s="247" t="s">
        <v>111</v>
      </c>
      <c r="C117" s="114" t="s">
        <v>86</v>
      </c>
      <c r="D117" s="65">
        <v>20.0</v>
      </c>
      <c r="E117" s="53">
        <f>SUMIFS('Прайс работы и услуги'!J:J,'Прайс работы и услуги'!B:B,B117)</f>
        <v>0</v>
      </c>
      <c r="F117" s="53">
        <f t="shared" si="63"/>
        <v>0</v>
      </c>
      <c r="G117" s="243">
        <f>SUMIFS('Прайс работы и услуги'!D:D,'Прайс работы и услуги'!B:B,B117)</f>
        <v>0</v>
      </c>
      <c r="H117" s="244">
        <f t="shared" si="64"/>
        <v>0</v>
      </c>
      <c r="I117" s="248"/>
      <c r="J117" s="62"/>
      <c r="K117" s="249"/>
      <c r="L117" s="245">
        <f>SUMIFS('Прайс материалы'!I:I,'Прайс материалы'!A:A,I117)</f>
        <v>0</v>
      </c>
      <c r="M117" s="53">
        <f t="shared" si="65"/>
        <v>0</v>
      </c>
      <c r="N117" s="243">
        <f>SUMIFS('Прайс материалы'!C:C,'Прайс материалы'!A:A,I117)</f>
        <v>0</v>
      </c>
      <c r="O117" s="246">
        <f t="shared" si="66"/>
        <v>0</v>
      </c>
      <c r="P117" s="199"/>
      <c r="Q117" s="22" t="str">
        <f t="shared" si="67"/>
        <v>-</v>
      </c>
      <c r="R117" s="22" t="str">
        <f t="shared" si="68"/>
        <v>-</v>
      </c>
    </row>
    <row r="118">
      <c r="A118" s="234" t="s">
        <v>10</v>
      </c>
      <c r="B118" s="247" t="s">
        <v>112</v>
      </c>
      <c r="C118" s="114" t="s">
        <v>30</v>
      </c>
      <c r="D118" s="65">
        <v>159.0</v>
      </c>
      <c r="E118" s="53">
        <f>SUMIFS('Прайс работы и услуги'!J:J,'Прайс работы и услуги'!B:B,B118)</f>
        <v>0</v>
      </c>
      <c r="F118" s="53">
        <f t="shared" si="63"/>
        <v>0</v>
      </c>
      <c r="G118" s="243">
        <f>SUMIFS('Прайс работы и услуги'!D:D,'Прайс работы и услуги'!B:B,B118)</f>
        <v>0</v>
      </c>
      <c r="H118" s="244">
        <f t="shared" si="64"/>
        <v>0</v>
      </c>
      <c r="I118" s="248"/>
      <c r="J118" s="62"/>
      <c r="K118" s="249"/>
      <c r="L118" s="245">
        <f>SUMIFS('Прайс материалы'!I:I,'Прайс материалы'!A:A,I118)</f>
        <v>0</v>
      </c>
      <c r="M118" s="53">
        <f t="shared" si="65"/>
        <v>0</v>
      </c>
      <c r="N118" s="243">
        <f>SUMIFS('Прайс материалы'!C:C,'Прайс материалы'!A:A,I118)</f>
        <v>0</v>
      </c>
      <c r="O118" s="246">
        <f t="shared" si="66"/>
        <v>0</v>
      </c>
      <c r="P118" s="199"/>
      <c r="Q118" s="22" t="str">
        <f t="shared" si="67"/>
        <v>-</v>
      </c>
      <c r="R118" s="22" t="str">
        <f t="shared" si="68"/>
        <v>-</v>
      </c>
    </row>
    <row r="119">
      <c r="A119" s="234" t="s">
        <v>10</v>
      </c>
      <c r="B119" s="247" t="s">
        <v>113</v>
      </c>
      <c r="C119" s="114" t="s">
        <v>57</v>
      </c>
      <c r="D119" s="65">
        <v>40.0</v>
      </c>
      <c r="E119" s="53">
        <f>SUMIFS('Прайс работы и услуги'!J:J,'Прайс работы и услуги'!B:B,B119)</f>
        <v>0</v>
      </c>
      <c r="F119" s="53">
        <f t="shared" si="63"/>
        <v>0</v>
      </c>
      <c r="G119" s="243">
        <f>SUMIFS('Прайс работы и услуги'!D:D,'Прайс работы и услуги'!B:B,B119)</f>
        <v>0</v>
      </c>
      <c r="H119" s="244">
        <f t="shared" si="64"/>
        <v>0</v>
      </c>
      <c r="I119" s="248"/>
      <c r="J119" s="62"/>
      <c r="K119" s="249"/>
      <c r="L119" s="245">
        <f>SUMIFS('Прайс материалы'!I:I,'Прайс материалы'!A:A,I119)</f>
        <v>0</v>
      </c>
      <c r="M119" s="53">
        <f t="shared" si="65"/>
        <v>0</v>
      </c>
      <c r="N119" s="243">
        <f>SUMIFS('Прайс материалы'!C:C,'Прайс материалы'!A:A,I119)</f>
        <v>0</v>
      </c>
      <c r="O119" s="246">
        <f t="shared" si="66"/>
        <v>0</v>
      </c>
      <c r="P119" s="199"/>
      <c r="Q119" s="22" t="str">
        <f t="shared" si="67"/>
        <v>-</v>
      </c>
      <c r="R119" s="22" t="str">
        <f t="shared" si="68"/>
        <v>-</v>
      </c>
    </row>
    <row r="120">
      <c r="A120" s="234"/>
      <c r="B120" s="247"/>
      <c r="C120" s="114"/>
      <c r="D120" s="65"/>
      <c r="E120" s="53"/>
      <c r="F120" s="53"/>
      <c r="G120" s="243"/>
      <c r="H120" s="244"/>
      <c r="I120" s="248"/>
      <c r="J120" s="62"/>
      <c r="K120" s="249"/>
      <c r="L120" s="245">
        <f>SUMIFS('Прайс материалы'!I:I,'Прайс материалы'!A:A,I120)</f>
        <v>0</v>
      </c>
      <c r="M120" s="53">
        <f t="shared" si="65"/>
        <v>0</v>
      </c>
      <c r="N120" s="243">
        <f>SUMIFS('Прайс материалы'!C:C,'Прайс материалы'!A:A,I120)</f>
        <v>0</v>
      </c>
      <c r="O120" s="246">
        <f t="shared" si="66"/>
        <v>0</v>
      </c>
      <c r="P120" s="199"/>
      <c r="Q120" s="22" t="str">
        <f t="shared" si="67"/>
        <v>-</v>
      </c>
      <c r="R120" s="22" t="str">
        <f t="shared" si="68"/>
        <v>-</v>
      </c>
    </row>
    <row r="121">
      <c r="A121" s="234" t="s">
        <v>10</v>
      </c>
      <c r="B121" s="338" t="s">
        <v>115</v>
      </c>
      <c r="C121" s="339" t="s">
        <v>30</v>
      </c>
      <c r="D121" s="340">
        <f>D34</f>
        <v>159</v>
      </c>
      <c r="E121" s="341">
        <f>SUMIFS('Прайс работы и услуги'!J:J,'Прайс работы и услуги'!B:B,B121)</f>
        <v>0</v>
      </c>
      <c r="F121" s="341">
        <f>D121*E121</f>
        <v>0</v>
      </c>
      <c r="G121" s="342">
        <f>SUMIFS('Прайс работы и услуги'!D:D,'Прайс работы и услуги'!B:B,B121)</f>
        <v>0</v>
      </c>
      <c r="H121" s="343">
        <f>G121*D121</f>
        <v>0</v>
      </c>
      <c r="I121" s="344"/>
      <c r="J121" s="345"/>
      <c r="K121" s="346"/>
      <c r="L121" s="347">
        <f>SUMIFS('Прайс материалы'!I:I,'Прайс материалы'!A:A,I121)</f>
        <v>0</v>
      </c>
      <c r="M121" s="341">
        <f t="shared" si="65"/>
        <v>0</v>
      </c>
      <c r="N121" s="342">
        <f>SUMIFS('Прайс материалы'!C:C,'Прайс материалы'!A:A,I121)</f>
        <v>0</v>
      </c>
      <c r="O121" s="348">
        <f t="shared" si="66"/>
        <v>0</v>
      </c>
      <c r="P121" s="199"/>
      <c r="Q121" s="22" t="str">
        <f t="shared" si="67"/>
        <v>-</v>
      </c>
      <c r="R121" s="22" t="str">
        <f t="shared" si="68"/>
        <v>-</v>
      </c>
    </row>
    <row r="122">
      <c r="A122" s="349"/>
      <c r="B122" s="350"/>
      <c r="C122" s="351"/>
      <c r="D122" s="352"/>
      <c r="E122" s="353"/>
      <c r="F122" s="353"/>
      <c r="G122" s="353"/>
      <c r="H122" s="354"/>
      <c r="I122" s="350"/>
      <c r="J122" s="355"/>
      <c r="K122" s="356"/>
      <c r="L122" s="353"/>
      <c r="M122" s="353"/>
      <c r="N122" s="353"/>
      <c r="O122" s="357"/>
      <c r="P122" s="199"/>
      <c r="Q122" s="232"/>
      <c r="R122" s="232"/>
      <c r="S122" s="233"/>
      <c r="T122" s="233"/>
    </row>
    <row r="123">
      <c r="A123" s="49"/>
      <c r="B123" s="59"/>
      <c r="C123" s="114"/>
      <c r="D123" s="65"/>
      <c r="E123" s="106"/>
      <c r="F123" s="53"/>
      <c r="G123" s="55"/>
      <c r="H123" s="55"/>
      <c r="I123" s="61"/>
      <c r="J123" s="62"/>
      <c r="K123" s="63"/>
      <c r="L123" s="106"/>
      <c r="M123" s="53"/>
      <c r="N123" s="54"/>
      <c r="O123" s="58"/>
      <c r="P123" s="199"/>
      <c r="Q123" s="22"/>
      <c r="R123" s="22"/>
    </row>
    <row r="124">
      <c r="A124" s="49"/>
      <c r="B124" s="59"/>
      <c r="C124" s="114"/>
      <c r="D124" s="65"/>
      <c r="E124" s="106"/>
      <c r="F124" s="53"/>
      <c r="G124" s="55"/>
      <c r="H124" s="55"/>
      <c r="I124" s="61"/>
      <c r="J124" s="62"/>
      <c r="K124" s="63"/>
      <c r="L124" s="106"/>
      <c r="M124" s="53"/>
      <c r="N124" s="54"/>
      <c r="O124" s="58"/>
      <c r="P124" s="199"/>
      <c r="Q124" s="22"/>
      <c r="R124" s="22"/>
    </row>
    <row r="125">
      <c r="A125" s="49"/>
      <c r="B125" s="59"/>
      <c r="C125" s="114"/>
      <c r="D125" s="65"/>
      <c r="E125" s="106"/>
      <c r="F125" s="53"/>
      <c r="G125" s="55"/>
      <c r="H125" s="55"/>
      <c r="I125" s="61"/>
      <c r="J125" s="62"/>
      <c r="K125" s="63"/>
      <c r="L125" s="106"/>
      <c r="M125" s="53"/>
      <c r="N125" s="54"/>
      <c r="O125" s="58"/>
      <c r="P125" s="199"/>
      <c r="Q125" s="22"/>
      <c r="R125" s="22"/>
    </row>
    <row r="126">
      <c r="A126" s="49"/>
      <c r="B126" s="59"/>
      <c r="C126" s="114"/>
      <c r="D126" s="65"/>
      <c r="E126" s="106"/>
      <c r="F126" s="53"/>
      <c r="G126" s="55"/>
      <c r="H126" s="55"/>
      <c r="I126" s="61"/>
      <c r="J126" s="62"/>
      <c r="K126" s="63"/>
      <c r="L126" s="106"/>
      <c r="M126" s="53"/>
      <c r="N126" s="54"/>
      <c r="O126" s="58"/>
      <c r="P126" s="199"/>
      <c r="Q126" s="22"/>
      <c r="R126" s="22"/>
    </row>
    <row r="127">
      <c r="A127" s="49"/>
      <c r="B127" s="59"/>
      <c r="C127" s="114"/>
      <c r="D127" s="65"/>
      <c r="E127" s="106"/>
      <c r="F127" s="53"/>
      <c r="G127" s="55"/>
      <c r="H127" s="55"/>
      <c r="I127" s="61"/>
      <c r="J127" s="62"/>
      <c r="K127" s="63"/>
      <c r="L127" s="106"/>
      <c r="M127" s="53"/>
      <c r="N127" s="54"/>
      <c r="O127" s="58"/>
      <c r="P127" s="199"/>
      <c r="Q127" s="22"/>
      <c r="R127" s="22"/>
    </row>
    <row r="128">
      <c r="A128" s="49"/>
      <c r="B128" s="59"/>
      <c r="C128" s="114"/>
      <c r="D128" s="65"/>
      <c r="E128" s="53"/>
      <c r="F128" s="53"/>
      <c r="G128" s="54"/>
      <c r="H128" s="55"/>
      <c r="I128" s="61"/>
      <c r="J128" s="62"/>
      <c r="K128" s="63"/>
      <c r="L128" s="53"/>
      <c r="M128" s="53"/>
      <c r="N128" s="54"/>
      <c r="O128" s="58"/>
      <c r="P128" s="199"/>
      <c r="Q128" s="22"/>
      <c r="R128" s="22"/>
    </row>
    <row r="129">
      <c r="A129" s="49"/>
      <c r="B129" s="59"/>
      <c r="C129" s="114"/>
      <c r="D129" s="65"/>
      <c r="E129" s="53"/>
      <c r="F129" s="53"/>
      <c r="G129" s="54"/>
      <c r="H129" s="55"/>
      <c r="I129" s="61"/>
      <c r="J129" s="62"/>
      <c r="K129" s="63"/>
      <c r="L129" s="53"/>
      <c r="M129" s="53"/>
      <c r="N129" s="54"/>
      <c r="O129" s="58"/>
      <c r="P129" s="199"/>
      <c r="Q129" s="22"/>
      <c r="R129" s="22"/>
    </row>
    <row r="130">
      <c r="A130" s="49"/>
      <c r="B130" s="59"/>
      <c r="C130" s="114"/>
      <c r="D130" s="65"/>
      <c r="E130" s="53"/>
      <c r="F130" s="53"/>
      <c r="G130" s="54"/>
      <c r="H130" s="55"/>
      <c r="I130" s="61"/>
      <c r="J130" s="62"/>
      <c r="K130" s="63"/>
      <c r="L130" s="53"/>
      <c r="M130" s="53"/>
      <c r="N130" s="54"/>
      <c r="O130" s="58"/>
      <c r="P130" s="199"/>
      <c r="Q130" s="22"/>
      <c r="R130" s="22"/>
    </row>
    <row r="131">
      <c r="A131" s="49"/>
      <c r="B131" s="59"/>
      <c r="C131" s="114"/>
      <c r="D131" s="65"/>
      <c r="E131" s="53">
        <f>SUMIFS('Прайс работы и услуги'!J:J,'Прайс работы и услуги'!B:B,B131)</f>
        <v>0</v>
      </c>
      <c r="F131" s="53">
        <f t="shared" ref="F131:F351" si="69">D131*E131</f>
        <v>0</v>
      </c>
      <c r="G131" s="54">
        <f>SUMIFS('Прайс работы и услуги'!D:D,'Прайс работы и услуги'!B:B,B131)</f>
        <v>0</v>
      </c>
      <c r="H131" s="55">
        <f t="shared" ref="H131:H132" si="70">G131*D131</f>
        <v>0</v>
      </c>
      <c r="I131" s="61"/>
      <c r="J131" s="62"/>
      <c r="K131" s="63"/>
      <c r="L131" s="53">
        <f>SUMIFS('Прайс материалы'!I:I,'Прайс материалы'!A:A,I131)</f>
        <v>0</v>
      </c>
      <c r="M131" s="53">
        <f>K131*L131</f>
        <v>0</v>
      </c>
      <c r="N131" s="54">
        <f>SUMIFS('Прайс материалы'!C:C,'Прайс материалы'!A:A,I131)</f>
        <v>0</v>
      </c>
      <c r="O131" s="58">
        <f>K131*N131</f>
        <v>0</v>
      </c>
      <c r="P131" s="199"/>
      <c r="Q131" s="22" t="str">
        <f t="shared" ref="Q131:Q351" si="71">IFERROR((H131-F131)/H131,"-")</f>
        <v>-</v>
      </c>
      <c r="R131" s="22" t="str">
        <f t="shared" ref="R131:R351" si="72">IFERROR((O131-M131)/O131,"-")</f>
        <v>-</v>
      </c>
    </row>
    <row r="132">
      <c r="A132" s="49"/>
      <c r="B132" s="59"/>
      <c r="C132" s="114"/>
      <c r="D132" s="65"/>
      <c r="E132" s="53">
        <f>SUMIFS('Прайс работы и услуги'!J:J,'Прайс работы и услуги'!B:B,B132)</f>
        <v>0</v>
      </c>
      <c r="F132" s="53">
        <f t="shared" si="69"/>
        <v>0</v>
      </c>
      <c r="G132" s="54">
        <f>SUMIFS('Прайс работы и услуги'!D:D,'Прайс работы и услуги'!B:B,B132)</f>
        <v>0</v>
      </c>
      <c r="H132" s="55">
        <f t="shared" si="70"/>
        <v>0</v>
      </c>
      <c r="I132" s="61"/>
      <c r="J132" s="62"/>
      <c r="K132" s="63"/>
      <c r="L132" s="53"/>
      <c r="M132" s="53"/>
      <c r="N132" s="54"/>
      <c r="O132" s="58"/>
      <c r="P132" s="199"/>
      <c r="Q132" s="22" t="str">
        <f t="shared" si="71"/>
        <v>-</v>
      </c>
      <c r="R132" s="22" t="str">
        <f t="shared" si="72"/>
        <v>-</v>
      </c>
    </row>
    <row r="133">
      <c r="A133" s="140" t="s">
        <v>6</v>
      </c>
      <c r="B133" s="141" t="s">
        <v>128</v>
      </c>
      <c r="C133" s="142"/>
      <c r="D133" s="143"/>
      <c r="E133" s="144">
        <f>SUMIFS('Прайс работы и услуги'!J:J,'Прайс работы и услуги'!B:B,B133)</f>
        <v>0</v>
      </c>
      <c r="F133" s="144">
        <f t="shared" si="69"/>
        <v>0</v>
      </c>
      <c r="G133" s="145">
        <f>SUMIFS('Прайс работы и услуги'!D:D,'Прайс работы и услуги'!B:B,B133)</f>
        <v>0</v>
      </c>
      <c r="H133" s="146">
        <f t="shared" ref="H133:H137" si="73">D7*0.06</f>
        <v>1021.276596</v>
      </c>
      <c r="I133" s="147" t="s">
        <v>128</v>
      </c>
      <c r="J133" s="148"/>
      <c r="K133" s="149"/>
      <c r="L133" s="144">
        <f>SUMIFS('Прайс материалы'!I:I,'Прайс материалы'!A:A,I133)</f>
        <v>0</v>
      </c>
      <c r="M133" s="144">
        <f t="shared" ref="M133:M351" si="74">K133*L133</f>
        <v>0</v>
      </c>
      <c r="N133" s="145">
        <f>SUMIFS('Прайс материалы'!C:C,'Прайс материалы'!A:A,I133)</f>
        <v>0</v>
      </c>
      <c r="O133" s="150">
        <f t="shared" ref="O133:O137" si="75">K7*0.06</f>
        <v>30681.57447</v>
      </c>
      <c r="P133" s="358"/>
      <c r="Q133" s="152">
        <f t="shared" si="71"/>
        <v>1</v>
      </c>
      <c r="R133" s="152">
        <f t="shared" si="72"/>
        <v>1</v>
      </c>
      <c r="S133" s="151"/>
      <c r="T133" s="151"/>
    </row>
    <row r="134">
      <c r="A134" s="140" t="s">
        <v>7</v>
      </c>
      <c r="B134" s="141" t="s">
        <v>128</v>
      </c>
      <c r="C134" s="142"/>
      <c r="D134" s="143"/>
      <c r="E134" s="144">
        <f>SUMIFS('Прайс работы и услуги'!J:J,'Прайс работы и услуги'!B:B,B134)</f>
        <v>0</v>
      </c>
      <c r="F134" s="144">
        <f t="shared" si="69"/>
        <v>0</v>
      </c>
      <c r="G134" s="145">
        <f>SUMIFS('Прайс работы и услуги'!D:D,'Прайс работы и услуги'!B:B,B134)</f>
        <v>0</v>
      </c>
      <c r="H134" s="146">
        <f t="shared" si="73"/>
        <v>47448.98936</v>
      </c>
      <c r="I134" s="147" t="s">
        <v>128</v>
      </c>
      <c r="J134" s="148"/>
      <c r="K134" s="149"/>
      <c r="L134" s="144">
        <f>SUMIFS('Прайс материалы'!I:I,'Прайс материалы'!A:A,I134)</f>
        <v>0</v>
      </c>
      <c r="M134" s="144">
        <f t="shared" si="74"/>
        <v>0</v>
      </c>
      <c r="N134" s="145">
        <f>SUMIFS('Прайс материалы'!C:C,'Прайс материалы'!A:A,I134)</f>
        <v>0</v>
      </c>
      <c r="O134" s="150">
        <f t="shared" si="75"/>
        <v>25886.17021</v>
      </c>
      <c r="P134" s="358"/>
      <c r="Q134" s="152">
        <f t="shared" si="71"/>
        <v>1</v>
      </c>
      <c r="R134" s="152">
        <f t="shared" si="72"/>
        <v>1</v>
      </c>
      <c r="S134" s="151"/>
      <c r="T134" s="151"/>
    </row>
    <row r="135">
      <c r="A135" s="140" t="s">
        <v>9</v>
      </c>
      <c r="B135" s="141" t="s">
        <v>128</v>
      </c>
      <c r="C135" s="153"/>
      <c r="D135" s="154"/>
      <c r="E135" s="144">
        <f>SUMIFS('Прайс работы и услуги'!J:J,'Прайс работы и услуги'!B:B,B135)</f>
        <v>0</v>
      </c>
      <c r="F135" s="144">
        <f t="shared" si="69"/>
        <v>0</v>
      </c>
      <c r="G135" s="145">
        <f>SUMIFS('Прайс работы и услуги'!D:D,'Прайс работы и услуги'!B:B,B135)</f>
        <v>0</v>
      </c>
      <c r="H135" s="146">
        <f t="shared" si="73"/>
        <v>0.0000000001031933771</v>
      </c>
      <c r="I135" s="147" t="s">
        <v>128</v>
      </c>
      <c r="J135" s="155"/>
      <c r="K135" s="156"/>
      <c r="L135" s="144">
        <f>SUMIFS('Прайс материалы'!I:I,'Прайс материалы'!A:A,I135)</f>
        <v>0</v>
      </c>
      <c r="M135" s="144">
        <f t="shared" si="74"/>
        <v>0</v>
      </c>
      <c r="N135" s="145">
        <f>SUMIFS('Прайс материалы'!C:C,'Прайс материалы'!A:A,I135)</f>
        <v>0</v>
      </c>
      <c r="O135" s="150">
        <f t="shared" si="75"/>
        <v>0</v>
      </c>
      <c r="P135" s="157"/>
      <c r="Q135" s="152">
        <f t="shared" si="71"/>
        <v>1</v>
      </c>
      <c r="R135" s="152">
        <f t="shared" si="72"/>
        <v>1</v>
      </c>
      <c r="S135" s="157"/>
      <c r="T135" s="157"/>
    </row>
    <row r="136">
      <c r="A136" s="140" t="s">
        <v>10</v>
      </c>
      <c r="B136" s="141" t="s">
        <v>128</v>
      </c>
      <c r="C136" s="142"/>
      <c r="D136" s="143"/>
      <c r="E136" s="144">
        <f>SUMIFS('Прайс работы и услуги'!J:J,'Прайс работы и услуги'!B:B,B136)</f>
        <v>0</v>
      </c>
      <c r="F136" s="144">
        <f t="shared" si="69"/>
        <v>0</v>
      </c>
      <c r="G136" s="145">
        <f>SUMIFS('Прайс работы и услуги'!D:D,'Прайс работы и услуги'!B:B,B136)</f>
        <v>0</v>
      </c>
      <c r="H136" s="146">
        <f t="shared" si="73"/>
        <v>0.0000000002403445586</v>
      </c>
      <c r="I136" s="147" t="s">
        <v>128</v>
      </c>
      <c r="J136" s="148"/>
      <c r="K136" s="149"/>
      <c r="L136" s="144">
        <f>SUMIFS('Прайс материалы'!I:I,'Прайс материалы'!A:A,I136)</f>
        <v>0</v>
      </c>
      <c r="M136" s="144">
        <f t="shared" si="74"/>
        <v>0</v>
      </c>
      <c r="N136" s="145">
        <f>SUMIFS('Прайс материалы'!C:C,'Прайс материалы'!A:A,I136)</f>
        <v>0</v>
      </c>
      <c r="O136" s="150">
        <f t="shared" si="75"/>
        <v>0</v>
      </c>
      <c r="P136" s="358"/>
      <c r="Q136" s="152">
        <f t="shared" si="71"/>
        <v>1</v>
      </c>
      <c r="R136" s="152" t="str">
        <f t="shared" si="72"/>
        <v>-</v>
      </c>
      <c r="S136" s="151"/>
      <c r="T136" s="151"/>
    </row>
    <row r="137">
      <c r="A137" s="49" t="s">
        <v>11</v>
      </c>
      <c r="B137" s="141" t="s">
        <v>128</v>
      </c>
      <c r="C137" s="142"/>
      <c r="D137" s="143"/>
      <c r="E137" s="144">
        <f>SUMIFS('Прайс работы и услуги'!J:J,'Прайс работы и услуги'!B:B,B137)</f>
        <v>0</v>
      </c>
      <c r="F137" s="144">
        <f t="shared" si="69"/>
        <v>0</v>
      </c>
      <c r="G137" s="145">
        <f>SUMIFS('Прайс работы и услуги'!D:D,'Прайс работы и услуги'!B:B,B137)</f>
        <v>0</v>
      </c>
      <c r="H137" s="146">
        <f t="shared" si="73"/>
        <v>0</v>
      </c>
      <c r="I137" s="147" t="s">
        <v>128</v>
      </c>
      <c r="J137" s="148"/>
      <c r="K137" s="149"/>
      <c r="L137" s="144">
        <f>SUMIFS('Прайс материалы'!I:I,'Прайс материалы'!A:A,I137)</f>
        <v>0</v>
      </c>
      <c r="M137" s="144">
        <f t="shared" si="74"/>
        <v>0</v>
      </c>
      <c r="N137" s="145">
        <f>SUMIFS('Прайс материалы'!C:C,'Прайс материалы'!A:A,I137)</f>
        <v>0</v>
      </c>
      <c r="O137" s="150">
        <f t="shared" si="75"/>
        <v>0</v>
      </c>
      <c r="P137" s="199"/>
      <c r="Q137" s="22">
        <f t="shared" si="71"/>
        <v>1</v>
      </c>
      <c r="R137" s="22" t="str">
        <f t="shared" si="72"/>
        <v>-</v>
      </c>
    </row>
    <row r="138">
      <c r="A138" s="49"/>
      <c r="B138" s="67"/>
      <c r="C138" s="68"/>
      <c r="D138" s="69"/>
      <c r="E138" s="53">
        <f>SUMIFS('Прайс работы и услуги'!J:J,'Прайс работы и услуги'!B:B,B138)</f>
        <v>0</v>
      </c>
      <c r="F138" s="53">
        <f t="shared" si="69"/>
        <v>0</v>
      </c>
      <c r="G138" s="54">
        <f>SUMIFS('Прайс работы и услуги'!D:D,'Прайс работы и услуги'!B:B,B138)</f>
        <v>0</v>
      </c>
      <c r="H138" s="55">
        <f t="shared" ref="H138:H351" si="76">G138*D138</f>
        <v>0</v>
      </c>
      <c r="I138" s="61"/>
      <c r="J138" s="62"/>
      <c r="K138" s="63"/>
      <c r="L138" s="53">
        <f>SUMIFS('Прайс материалы'!I:I,'Прайс материалы'!A:A,I138)</f>
        <v>0</v>
      </c>
      <c r="M138" s="53">
        <f t="shared" si="74"/>
        <v>0</v>
      </c>
      <c r="N138" s="54">
        <f>SUMIFS('Прайс материалы'!C:C,'Прайс материалы'!A:A,I138)</f>
        <v>0</v>
      </c>
      <c r="O138" s="58">
        <f t="shared" ref="O138:O351" si="77">K138*N138</f>
        <v>0</v>
      </c>
      <c r="P138" s="199"/>
      <c r="Q138" s="22" t="str">
        <f t="shared" si="71"/>
        <v>-</v>
      </c>
      <c r="R138" s="22" t="str">
        <f t="shared" si="72"/>
        <v>-</v>
      </c>
    </row>
    <row r="139">
      <c r="A139" s="49"/>
      <c r="B139" s="67"/>
      <c r="C139" s="68"/>
      <c r="D139" s="69"/>
      <c r="E139" s="53">
        <f>SUMIFS('Прайс работы и услуги'!J:J,'Прайс работы и услуги'!B:B,B139)</f>
        <v>0</v>
      </c>
      <c r="F139" s="53">
        <f t="shared" si="69"/>
        <v>0</v>
      </c>
      <c r="G139" s="54">
        <f>SUMIFS('Прайс работы и услуги'!D:D,'Прайс работы и услуги'!B:B,B139)</f>
        <v>0</v>
      </c>
      <c r="H139" s="55">
        <f t="shared" si="76"/>
        <v>0</v>
      </c>
      <c r="I139" s="61"/>
      <c r="J139" s="62"/>
      <c r="K139" s="63"/>
      <c r="L139" s="53">
        <f>SUMIFS('Прайс материалы'!I:I,'Прайс материалы'!A:A,I139)</f>
        <v>0</v>
      </c>
      <c r="M139" s="53">
        <f t="shared" si="74"/>
        <v>0</v>
      </c>
      <c r="N139" s="54">
        <f>SUMIFS('Прайс материалы'!C:C,'Прайс материалы'!A:A,I139)</f>
        <v>0</v>
      </c>
      <c r="O139" s="58">
        <f t="shared" si="77"/>
        <v>0</v>
      </c>
      <c r="P139" s="199"/>
      <c r="Q139" s="22" t="str">
        <f t="shared" si="71"/>
        <v>-</v>
      </c>
      <c r="R139" s="22" t="str">
        <f t="shared" si="72"/>
        <v>-</v>
      </c>
    </row>
    <row r="140">
      <c r="A140" s="49"/>
      <c r="B140" s="67"/>
      <c r="C140" s="68"/>
      <c r="D140" s="69"/>
      <c r="E140" s="53">
        <f>SUMIFS('Прайс работы и услуги'!J:J,'Прайс работы и услуги'!B:B,B140)</f>
        <v>0</v>
      </c>
      <c r="F140" s="53">
        <f t="shared" si="69"/>
        <v>0</v>
      </c>
      <c r="G140" s="54">
        <f>SUMIFS('Прайс работы и услуги'!D:D,'Прайс работы и услуги'!B:B,B140)</f>
        <v>0</v>
      </c>
      <c r="H140" s="55">
        <f t="shared" si="76"/>
        <v>0</v>
      </c>
      <c r="I140" s="61"/>
      <c r="J140" s="62"/>
      <c r="K140" s="63"/>
      <c r="L140" s="53">
        <f>SUMIFS('Прайс материалы'!I:I,'Прайс материалы'!A:A,I140)</f>
        <v>0</v>
      </c>
      <c r="M140" s="53">
        <f t="shared" si="74"/>
        <v>0</v>
      </c>
      <c r="N140" s="54">
        <f>SUMIFS('Прайс материалы'!C:C,'Прайс материалы'!A:A,I140)</f>
        <v>0</v>
      </c>
      <c r="O140" s="58">
        <f t="shared" si="77"/>
        <v>0</v>
      </c>
      <c r="P140" s="199"/>
      <c r="Q140" s="22" t="str">
        <f t="shared" si="71"/>
        <v>-</v>
      </c>
      <c r="R140" s="22" t="str">
        <f t="shared" si="72"/>
        <v>-</v>
      </c>
    </row>
    <row r="141">
      <c r="A141" s="49"/>
      <c r="B141" s="67"/>
      <c r="C141" s="68"/>
      <c r="D141" s="69"/>
      <c r="E141" s="53">
        <f>SUMIFS('Прайс работы и услуги'!J:J,'Прайс работы и услуги'!B:B,B141)</f>
        <v>0</v>
      </c>
      <c r="F141" s="53">
        <f t="shared" si="69"/>
        <v>0</v>
      </c>
      <c r="G141" s="54">
        <f>SUMIFS('Прайс работы и услуги'!D:D,'Прайс работы и услуги'!B:B,B141)</f>
        <v>0</v>
      </c>
      <c r="H141" s="55">
        <f t="shared" si="76"/>
        <v>0</v>
      </c>
      <c r="I141" s="61"/>
      <c r="J141" s="62"/>
      <c r="K141" s="63"/>
      <c r="L141" s="53">
        <f>SUMIFS('Прайс материалы'!I:I,'Прайс материалы'!A:A,I141)</f>
        <v>0</v>
      </c>
      <c r="M141" s="53">
        <f t="shared" si="74"/>
        <v>0</v>
      </c>
      <c r="N141" s="54">
        <f>SUMIFS('Прайс материалы'!C:C,'Прайс материалы'!A:A,I141)</f>
        <v>0</v>
      </c>
      <c r="O141" s="58">
        <f t="shared" si="77"/>
        <v>0</v>
      </c>
      <c r="P141" s="199"/>
      <c r="Q141" s="22" t="str">
        <f t="shared" si="71"/>
        <v>-</v>
      </c>
      <c r="R141" s="22" t="str">
        <f t="shared" si="72"/>
        <v>-</v>
      </c>
    </row>
    <row r="142">
      <c r="A142" s="49"/>
      <c r="B142" s="67"/>
      <c r="C142" s="68"/>
      <c r="D142" s="69"/>
      <c r="E142" s="53">
        <f>SUMIFS('Прайс работы и услуги'!J:J,'Прайс работы и услуги'!B:B,B142)</f>
        <v>0</v>
      </c>
      <c r="F142" s="53">
        <f t="shared" si="69"/>
        <v>0</v>
      </c>
      <c r="G142" s="54">
        <f>SUMIFS('Прайс работы и услуги'!D:D,'Прайс работы и услуги'!B:B,B142)</f>
        <v>0</v>
      </c>
      <c r="H142" s="55">
        <f t="shared" si="76"/>
        <v>0</v>
      </c>
      <c r="I142" s="61"/>
      <c r="J142" s="62"/>
      <c r="K142" s="63"/>
      <c r="L142" s="53">
        <f>SUMIFS('Прайс материалы'!I:I,'Прайс материалы'!A:A,I142)</f>
        <v>0</v>
      </c>
      <c r="M142" s="53">
        <f t="shared" si="74"/>
        <v>0</v>
      </c>
      <c r="N142" s="54">
        <f>SUMIFS('Прайс материалы'!C:C,'Прайс материалы'!A:A,I142)</f>
        <v>0</v>
      </c>
      <c r="O142" s="58">
        <f t="shared" si="77"/>
        <v>0</v>
      </c>
      <c r="P142" s="199"/>
      <c r="Q142" s="22" t="str">
        <f t="shared" si="71"/>
        <v>-</v>
      </c>
      <c r="R142" s="22" t="str">
        <f t="shared" si="72"/>
        <v>-</v>
      </c>
    </row>
    <row r="143">
      <c r="A143" s="49"/>
      <c r="B143" s="67"/>
      <c r="C143" s="68"/>
      <c r="D143" s="69"/>
      <c r="E143" s="53">
        <f>SUMIFS('Прайс работы и услуги'!J:J,'Прайс работы и услуги'!B:B,B143)</f>
        <v>0</v>
      </c>
      <c r="F143" s="53">
        <f t="shared" si="69"/>
        <v>0</v>
      </c>
      <c r="G143" s="54">
        <f>SUMIFS('Прайс работы и услуги'!D:D,'Прайс работы и услуги'!B:B,B143)</f>
        <v>0</v>
      </c>
      <c r="H143" s="55">
        <f t="shared" si="76"/>
        <v>0</v>
      </c>
      <c r="I143" s="61"/>
      <c r="J143" s="62"/>
      <c r="K143" s="63"/>
      <c r="L143" s="53">
        <f>SUMIFS('Прайс материалы'!I:I,'Прайс материалы'!A:A,I143)</f>
        <v>0</v>
      </c>
      <c r="M143" s="53">
        <f t="shared" si="74"/>
        <v>0</v>
      </c>
      <c r="N143" s="54">
        <f>SUMIFS('Прайс материалы'!C:C,'Прайс материалы'!A:A,I143)</f>
        <v>0</v>
      </c>
      <c r="O143" s="58">
        <f t="shared" si="77"/>
        <v>0</v>
      </c>
      <c r="P143" s="199"/>
      <c r="Q143" s="22" t="str">
        <f t="shared" si="71"/>
        <v>-</v>
      </c>
      <c r="R143" s="22" t="str">
        <f t="shared" si="72"/>
        <v>-</v>
      </c>
    </row>
    <row r="144">
      <c r="A144" s="49"/>
      <c r="B144" s="67"/>
      <c r="C144" s="68"/>
      <c r="D144" s="69"/>
      <c r="E144" s="53">
        <f>SUMIFS('Прайс работы и услуги'!J:J,'Прайс работы и услуги'!B:B,B144)</f>
        <v>0</v>
      </c>
      <c r="F144" s="53">
        <f t="shared" si="69"/>
        <v>0</v>
      </c>
      <c r="G144" s="54">
        <f>SUMIFS('Прайс работы и услуги'!D:D,'Прайс работы и услуги'!B:B,B144)</f>
        <v>0</v>
      </c>
      <c r="H144" s="55">
        <f t="shared" si="76"/>
        <v>0</v>
      </c>
      <c r="I144" s="61"/>
      <c r="J144" s="62"/>
      <c r="K144" s="63"/>
      <c r="L144" s="53">
        <f>SUMIFS('Прайс материалы'!I:I,'Прайс материалы'!A:A,I144)</f>
        <v>0</v>
      </c>
      <c r="M144" s="53">
        <f t="shared" si="74"/>
        <v>0</v>
      </c>
      <c r="N144" s="54">
        <f>SUMIFS('Прайс материалы'!C:C,'Прайс материалы'!A:A,I144)</f>
        <v>0</v>
      </c>
      <c r="O144" s="58">
        <f t="shared" si="77"/>
        <v>0</v>
      </c>
      <c r="P144" s="199"/>
      <c r="Q144" s="22" t="str">
        <f t="shared" si="71"/>
        <v>-</v>
      </c>
      <c r="R144" s="22" t="str">
        <f t="shared" si="72"/>
        <v>-</v>
      </c>
    </row>
    <row r="145">
      <c r="A145" s="49"/>
      <c r="B145" s="67"/>
      <c r="C145" s="68"/>
      <c r="D145" s="69"/>
      <c r="E145" s="53">
        <f>SUMIFS('Прайс работы и услуги'!J:J,'Прайс работы и услуги'!B:B,B145)</f>
        <v>0</v>
      </c>
      <c r="F145" s="53">
        <f t="shared" si="69"/>
        <v>0</v>
      </c>
      <c r="G145" s="54">
        <f>SUMIFS('Прайс работы и услуги'!D:D,'Прайс работы и услуги'!B:B,B145)</f>
        <v>0</v>
      </c>
      <c r="H145" s="55">
        <f t="shared" si="76"/>
        <v>0</v>
      </c>
      <c r="I145" s="61"/>
      <c r="J145" s="62"/>
      <c r="K145" s="63"/>
      <c r="L145" s="53">
        <f>SUMIFS('Прайс материалы'!I:I,'Прайс материалы'!A:A,I145)</f>
        <v>0</v>
      </c>
      <c r="M145" s="53">
        <f t="shared" si="74"/>
        <v>0</v>
      </c>
      <c r="N145" s="54">
        <f>SUMIFS('Прайс материалы'!C:C,'Прайс материалы'!A:A,I145)</f>
        <v>0</v>
      </c>
      <c r="O145" s="58">
        <f t="shared" si="77"/>
        <v>0</v>
      </c>
      <c r="P145" s="199"/>
      <c r="Q145" s="22" t="str">
        <f t="shared" si="71"/>
        <v>-</v>
      </c>
      <c r="R145" s="22" t="str">
        <f t="shared" si="72"/>
        <v>-</v>
      </c>
    </row>
    <row r="146">
      <c r="A146" s="49"/>
      <c r="B146" s="67"/>
      <c r="C146" s="68"/>
      <c r="D146" s="69"/>
      <c r="E146" s="53">
        <f>SUMIFS('Прайс работы и услуги'!J:J,'Прайс работы и услуги'!B:B,B146)</f>
        <v>0</v>
      </c>
      <c r="F146" s="53">
        <f t="shared" si="69"/>
        <v>0</v>
      </c>
      <c r="G146" s="54">
        <f>SUMIFS('Прайс работы и услуги'!D:D,'Прайс работы и услуги'!B:B,B146)</f>
        <v>0</v>
      </c>
      <c r="H146" s="55">
        <f t="shared" si="76"/>
        <v>0</v>
      </c>
      <c r="I146" s="61"/>
      <c r="J146" s="62"/>
      <c r="K146" s="63"/>
      <c r="L146" s="53">
        <f>SUMIFS('Прайс материалы'!I:I,'Прайс материалы'!A:A,I146)</f>
        <v>0</v>
      </c>
      <c r="M146" s="53">
        <f t="shared" si="74"/>
        <v>0</v>
      </c>
      <c r="N146" s="54">
        <f>SUMIFS('Прайс материалы'!C:C,'Прайс материалы'!A:A,I146)</f>
        <v>0</v>
      </c>
      <c r="O146" s="58">
        <f t="shared" si="77"/>
        <v>0</v>
      </c>
      <c r="P146" s="199"/>
      <c r="Q146" s="22" t="str">
        <f t="shared" si="71"/>
        <v>-</v>
      </c>
      <c r="R146" s="22" t="str">
        <f t="shared" si="72"/>
        <v>-</v>
      </c>
    </row>
    <row r="147">
      <c r="A147" s="49"/>
      <c r="B147" s="67"/>
      <c r="C147" s="68"/>
      <c r="D147" s="69"/>
      <c r="E147" s="53">
        <f>SUMIFS('Прайс работы и услуги'!J:J,'Прайс работы и услуги'!B:B,B147)</f>
        <v>0</v>
      </c>
      <c r="F147" s="53">
        <f t="shared" si="69"/>
        <v>0</v>
      </c>
      <c r="G147" s="54">
        <f>SUMIFS('Прайс работы и услуги'!D:D,'Прайс работы и услуги'!B:B,B147)</f>
        <v>0</v>
      </c>
      <c r="H147" s="55">
        <f t="shared" si="76"/>
        <v>0</v>
      </c>
      <c r="I147" s="61"/>
      <c r="J147" s="62"/>
      <c r="K147" s="63"/>
      <c r="L147" s="53">
        <f>SUMIFS('Прайс материалы'!I:I,'Прайс материалы'!A:A,I147)</f>
        <v>0</v>
      </c>
      <c r="M147" s="53">
        <f t="shared" si="74"/>
        <v>0</v>
      </c>
      <c r="N147" s="54">
        <f>SUMIFS('Прайс материалы'!C:C,'Прайс материалы'!A:A,I147)</f>
        <v>0</v>
      </c>
      <c r="O147" s="58">
        <f t="shared" si="77"/>
        <v>0</v>
      </c>
      <c r="P147" s="199"/>
      <c r="Q147" s="22" t="str">
        <f t="shared" si="71"/>
        <v>-</v>
      </c>
      <c r="R147" s="22" t="str">
        <f t="shared" si="72"/>
        <v>-</v>
      </c>
    </row>
    <row r="148">
      <c r="A148" s="49"/>
      <c r="B148" s="67"/>
      <c r="C148" s="68"/>
      <c r="D148" s="69"/>
      <c r="E148" s="53">
        <f>SUMIFS('Прайс работы и услуги'!J:J,'Прайс работы и услуги'!B:B,B148)</f>
        <v>0</v>
      </c>
      <c r="F148" s="53">
        <f t="shared" si="69"/>
        <v>0</v>
      </c>
      <c r="G148" s="54">
        <f>SUMIFS('Прайс работы и услуги'!D:D,'Прайс работы и услуги'!B:B,B148)</f>
        <v>0</v>
      </c>
      <c r="H148" s="55">
        <f t="shared" si="76"/>
        <v>0</v>
      </c>
      <c r="I148" s="61"/>
      <c r="J148" s="62"/>
      <c r="K148" s="63"/>
      <c r="L148" s="53">
        <f>SUMIFS('Прайс материалы'!I:I,'Прайс материалы'!A:A,I148)</f>
        <v>0</v>
      </c>
      <c r="M148" s="53">
        <f t="shared" si="74"/>
        <v>0</v>
      </c>
      <c r="N148" s="54">
        <f>SUMIFS('Прайс материалы'!C:C,'Прайс материалы'!A:A,I148)</f>
        <v>0</v>
      </c>
      <c r="O148" s="58">
        <f t="shared" si="77"/>
        <v>0</v>
      </c>
      <c r="P148" s="199"/>
      <c r="Q148" s="22" t="str">
        <f t="shared" si="71"/>
        <v>-</v>
      </c>
      <c r="R148" s="22" t="str">
        <f t="shared" si="72"/>
        <v>-</v>
      </c>
    </row>
    <row r="149">
      <c r="A149" s="49"/>
      <c r="B149" s="67"/>
      <c r="C149" s="68"/>
      <c r="D149" s="69"/>
      <c r="E149" s="53">
        <f>SUMIFS('Прайс работы и услуги'!J:J,'Прайс работы и услуги'!B:B,B149)</f>
        <v>0</v>
      </c>
      <c r="F149" s="53">
        <f t="shared" si="69"/>
        <v>0</v>
      </c>
      <c r="G149" s="54">
        <f>SUMIFS('Прайс работы и услуги'!D:D,'Прайс работы и услуги'!B:B,B149)</f>
        <v>0</v>
      </c>
      <c r="H149" s="55">
        <f t="shared" si="76"/>
        <v>0</v>
      </c>
      <c r="I149" s="61"/>
      <c r="J149" s="62"/>
      <c r="K149" s="63"/>
      <c r="L149" s="53">
        <f>SUMIFS('Прайс материалы'!I:I,'Прайс материалы'!A:A,I149)</f>
        <v>0</v>
      </c>
      <c r="M149" s="53">
        <f t="shared" si="74"/>
        <v>0</v>
      </c>
      <c r="N149" s="54">
        <f>SUMIFS('Прайс материалы'!C:C,'Прайс материалы'!A:A,I149)</f>
        <v>0</v>
      </c>
      <c r="O149" s="58">
        <f t="shared" si="77"/>
        <v>0</v>
      </c>
      <c r="P149" s="199"/>
      <c r="Q149" s="22" t="str">
        <f t="shared" si="71"/>
        <v>-</v>
      </c>
      <c r="R149" s="22" t="str">
        <f t="shared" si="72"/>
        <v>-</v>
      </c>
    </row>
    <row r="150">
      <c r="A150" s="49"/>
      <c r="B150" s="67"/>
      <c r="C150" s="68"/>
      <c r="D150" s="69"/>
      <c r="E150" s="53">
        <f>SUMIFS('Прайс работы и услуги'!J:J,'Прайс работы и услуги'!B:B,B150)</f>
        <v>0</v>
      </c>
      <c r="F150" s="53">
        <f t="shared" si="69"/>
        <v>0</v>
      </c>
      <c r="G150" s="54">
        <f>SUMIFS('Прайс работы и услуги'!D:D,'Прайс работы и услуги'!B:B,B150)</f>
        <v>0</v>
      </c>
      <c r="H150" s="55">
        <f t="shared" si="76"/>
        <v>0</v>
      </c>
      <c r="I150" s="61"/>
      <c r="J150" s="62"/>
      <c r="K150" s="63"/>
      <c r="L150" s="53">
        <f>SUMIFS('Прайс материалы'!I:I,'Прайс материалы'!A:A,I150)</f>
        <v>0</v>
      </c>
      <c r="M150" s="53">
        <f t="shared" si="74"/>
        <v>0</v>
      </c>
      <c r="N150" s="54">
        <f>SUMIFS('Прайс материалы'!C:C,'Прайс материалы'!A:A,I150)</f>
        <v>0</v>
      </c>
      <c r="O150" s="58">
        <f t="shared" si="77"/>
        <v>0</v>
      </c>
      <c r="P150" s="199"/>
      <c r="Q150" s="22" t="str">
        <f t="shared" si="71"/>
        <v>-</v>
      </c>
      <c r="R150" s="22" t="str">
        <f t="shared" si="72"/>
        <v>-</v>
      </c>
    </row>
    <row r="151">
      <c r="A151" s="49"/>
      <c r="B151" s="67"/>
      <c r="C151" s="68"/>
      <c r="D151" s="69"/>
      <c r="E151" s="53">
        <f>SUMIFS('Прайс работы и услуги'!J:J,'Прайс работы и услуги'!B:B,B151)</f>
        <v>0</v>
      </c>
      <c r="F151" s="53">
        <f t="shared" si="69"/>
        <v>0</v>
      </c>
      <c r="G151" s="54">
        <f>SUMIFS('Прайс работы и услуги'!D:D,'Прайс работы и услуги'!B:B,B151)</f>
        <v>0</v>
      </c>
      <c r="H151" s="55">
        <f t="shared" si="76"/>
        <v>0</v>
      </c>
      <c r="I151" s="61"/>
      <c r="J151" s="62"/>
      <c r="K151" s="63"/>
      <c r="L151" s="53">
        <f>SUMIFS('Прайс материалы'!I:I,'Прайс материалы'!A:A,I151)</f>
        <v>0</v>
      </c>
      <c r="M151" s="53">
        <f t="shared" si="74"/>
        <v>0</v>
      </c>
      <c r="N151" s="54">
        <f>SUMIFS('Прайс материалы'!C:C,'Прайс материалы'!A:A,I151)</f>
        <v>0</v>
      </c>
      <c r="O151" s="58">
        <f t="shared" si="77"/>
        <v>0</v>
      </c>
      <c r="P151" s="199"/>
      <c r="Q151" s="22" t="str">
        <f t="shared" si="71"/>
        <v>-</v>
      </c>
      <c r="R151" s="22" t="str">
        <f t="shared" si="72"/>
        <v>-</v>
      </c>
    </row>
    <row r="152">
      <c r="A152" s="49"/>
      <c r="B152" s="67"/>
      <c r="C152" s="68"/>
      <c r="D152" s="69"/>
      <c r="E152" s="53">
        <f>SUMIFS('Прайс работы и услуги'!J:J,'Прайс работы и услуги'!B:B,B152)</f>
        <v>0</v>
      </c>
      <c r="F152" s="53">
        <f t="shared" si="69"/>
        <v>0</v>
      </c>
      <c r="G152" s="54">
        <f>SUMIFS('Прайс работы и услуги'!D:D,'Прайс работы и услуги'!B:B,B152)</f>
        <v>0</v>
      </c>
      <c r="H152" s="55">
        <f t="shared" si="76"/>
        <v>0</v>
      </c>
      <c r="I152" s="61"/>
      <c r="J152" s="62"/>
      <c r="K152" s="63"/>
      <c r="L152" s="53">
        <f>SUMIFS('Прайс материалы'!I:I,'Прайс материалы'!A:A,I152)</f>
        <v>0</v>
      </c>
      <c r="M152" s="53">
        <f t="shared" si="74"/>
        <v>0</v>
      </c>
      <c r="N152" s="54">
        <f>SUMIFS('Прайс материалы'!C:C,'Прайс материалы'!A:A,I152)</f>
        <v>0</v>
      </c>
      <c r="O152" s="58">
        <f t="shared" si="77"/>
        <v>0</v>
      </c>
      <c r="P152" s="199"/>
      <c r="Q152" s="22" t="str">
        <f t="shared" si="71"/>
        <v>-</v>
      </c>
      <c r="R152" s="22" t="str">
        <f t="shared" si="72"/>
        <v>-</v>
      </c>
    </row>
    <row r="153">
      <c r="A153" s="49"/>
      <c r="B153" s="67"/>
      <c r="C153" s="68"/>
      <c r="D153" s="69"/>
      <c r="E153" s="53">
        <f>SUMIFS('Прайс работы и услуги'!J:J,'Прайс работы и услуги'!B:B,B153)</f>
        <v>0</v>
      </c>
      <c r="F153" s="53">
        <f t="shared" si="69"/>
        <v>0</v>
      </c>
      <c r="G153" s="54">
        <f>SUMIFS('Прайс работы и услуги'!D:D,'Прайс работы и услуги'!B:B,B153)</f>
        <v>0</v>
      </c>
      <c r="H153" s="55">
        <f t="shared" si="76"/>
        <v>0</v>
      </c>
      <c r="I153" s="61" t="s">
        <v>129</v>
      </c>
      <c r="J153" s="62"/>
      <c r="K153" s="63"/>
      <c r="L153" s="53">
        <f>SUMIFS('Прайс материалы'!I:I,'Прайс материалы'!A:A,I153)</f>
        <v>0</v>
      </c>
      <c r="M153" s="53">
        <f t="shared" si="74"/>
        <v>0</v>
      </c>
      <c r="N153" s="54">
        <f>SUMIFS('Прайс материалы'!C:C,'Прайс материалы'!A:A,I153)</f>
        <v>0</v>
      </c>
      <c r="O153" s="58">
        <f t="shared" si="77"/>
        <v>0</v>
      </c>
      <c r="P153" s="199"/>
      <c r="Q153" s="22" t="str">
        <f t="shared" si="71"/>
        <v>-</v>
      </c>
      <c r="R153" s="22" t="str">
        <f t="shared" si="72"/>
        <v>-</v>
      </c>
    </row>
    <row r="154">
      <c r="A154" s="49"/>
      <c r="B154" s="67"/>
      <c r="C154" s="68"/>
      <c r="D154" s="69"/>
      <c r="E154" s="53">
        <f>SUMIFS('Прайс работы и услуги'!J:J,'Прайс работы и услуги'!B:B,B154)</f>
        <v>0</v>
      </c>
      <c r="F154" s="53">
        <f t="shared" si="69"/>
        <v>0</v>
      </c>
      <c r="G154" s="54">
        <f>SUMIFS('Прайс работы и услуги'!D:D,'Прайс работы и услуги'!B:B,B154)</f>
        <v>0</v>
      </c>
      <c r="H154" s="55">
        <f t="shared" si="76"/>
        <v>0</v>
      </c>
      <c r="I154" s="61" t="s">
        <v>130</v>
      </c>
      <c r="J154" s="62"/>
      <c r="K154" s="63"/>
      <c r="L154" s="53">
        <f>SUMIFS('Прайс материалы'!I:I,'Прайс материалы'!A:A,I154)</f>
        <v>0</v>
      </c>
      <c r="M154" s="53">
        <f t="shared" si="74"/>
        <v>0</v>
      </c>
      <c r="N154" s="54">
        <f>SUMIFS('Прайс материалы'!C:C,'Прайс материалы'!A:A,I154)</f>
        <v>0</v>
      </c>
      <c r="O154" s="58">
        <f t="shared" si="77"/>
        <v>0</v>
      </c>
      <c r="P154" s="199"/>
      <c r="Q154" s="22" t="str">
        <f t="shared" si="71"/>
        <v>-</v>
      </c>
      <c r="R154" s="22" t="str">
        <f t="shared" si="72"/>
        <v>-</v>
      </c>
    </row>
    <row r="155">
      <c r="A155" s="49"/>
      <c r="B155" s="67"/>
      <c r="C155" s="68"/>
      <c r="D155" s="69"/>
      <c r="E155" s="53">
        <f>SUMIFS('Прайс работы и услуги'!J:J,'Прайс работы и услуги'!B:B,B155)</f>
        <v>0</v>
      </c>
      <c r="F155" s="53">
        <f t="shared" si="69"/>
        <v>0</v>
      </c>
      <c r="G155" s="54">
        <f>SUMIFS('Прайс работы и услуги'!D:D,'Прайс работы и услуги'!B:B,B155)</f>
        <v>0</v>
      </c>
      <c r="H155" s="55">
        <f t="shared" si="76"/>
        <v>0</v>
      </c>
      <c r="I155" s="61"/>
      <c r="J155" s="62"/>
      <c r="K155" s="63"/>
      <c r="L155" s="53">
        <f>SUMIFS('Прайс материалы'!I:I,'Прайс материалы'!A:A,I155)</f>
        <v>0</v>
      </c>
      <c r="M155" s="53">
        <f t="shared" si="74"/>
        <v>0</v>
      </c>
      <c r="N155" s="54">
        <f>SUMIFS('Прайс материалы'!C:C,'Прайс материалы'!A:A,I155)</f>
        <v>0</v>
      </c>
      <c r="O155" s="58">
        <f t="shared" si="77"/>
        <v>0</v>
      </c>
      <c r="P155" s="199"/>
      <c r="Q155" s="22" t="str">
        <f t="shared" si="71"/>
        <v>-</v>
      </c>
      <c r="R155" s="22" t="str">
        <f t="shared" si="72"/>
        <v>-</v>
      </c>
    </row>
    <row r="156">
      <c r="A156" s="49"/>
      <c r="B156" s="67"/>
      <c r="C156" s="68"/>
      <c r="D156" s="69"/>
      <c r="E156" s="53">
        <f>SUMIFS('Прайс работы и услуги'!J:J,'Прайс работы и услуги'!B:B,B156)</f>
        <v>0</v>
      </c>
      <c r="F156" s="53">
        <f t="shared" si="69"/>
        <v>0</v>
      </c>
      <c r="G156" s="54">
        <f>SUMIFS('Прайс работы и услуги'!D:D,'Прайс работы и услуги'!B:B,B156)</f>
        <v>0</v>
      </c>
      <c r="H156" s="55">
        <f t="shared" si="76"/>
        <v>0</v>
      </c>
      <c r="I156" s="61"/>
      <c r="J156" s="62"/>
      <c r="K156" s="63"/>
      <c r="L156" s="53">
        <f>SUMIFS('Прайс материалы'!I:I,'Прайс материалы'!A:A,I156)</f>
        <v>0</v>
      </c>
      <c r="M156" s="53">
        <f t="shared" si="74"/>
        <v>0</v>
      </c>
      <c r="N156" s="54">
        <f>SUMIFS('Прайс материалы'!C:C,'Прайс материалы'!A:A,I156)</f>
        <v>0</v>
      </c>
      <c r="O156" s="58">
        <f t="shared" si="77"/>
        <v>0</v>
      </c>
      <c r="P156" s="199"/>
      <c r="Q156" s="22" t="str">
        <f t="shared" si="71"/>
        <v>-</v>
      </c>
      <c r="R156" s="22" t="str">
        <f t="shared" si="72"/>
        <v>-</v>
      </c>
    </row>
    <row r="157">
      <c r="A157" s="49"/>
      <c r="B157" s="67"/>
      <c r="C157" s="68"/>
      <c r="D157" s="69"/>
      <c r="E157" s="53">
        <f>SUMIFS('Прайс работы и услуги'!J:J,'Прайс работы и услуги'!B:B,B157)</f>
        <v>0</v>
      </c>
      <c r="F157" s="53">
        <f t="shared" si="69"/>
        <v>0</v>
      </c>
      <c r="G157" s="54">
        <f>SUMIFS('Прайс работы и услуги'!D:D,'Прайс работы и услуги'!B:B,B157)</f>
        <v>0</v>
      </c>
      <c r="H157" s="55">
        <f t="shared" si="76"/>
        <v>0</v>
      </c>
      <c r="I157" s="61"/>
      <c r="J157" s="62"/>
      <c r="K157" s="63"/>
      <c r="L157" s="53">
        <f>SUMIFS('Прайс материалы'!I:I,'Прайс материалы'!A:A,I157)</f>
        <v>0</v>
      </c>
      <c r="M157" s="53">
        <f t="shared" si="74"/>
        <v>0</v>
      </c>
      <c r="N157" s="54">
        <f>SUMIFS('Прайс материалы'!C:C,'Прайс материалы'!A:A,I157)</f>
        <v>0</v>
      </c>
      <c r="O157" s="58">
        <f t="shared" si="77"/>
        <v>0</v>
      </c>
      <c r="P157" s="199"/>
      <c r="Q157" s="22" t="str">
        <f t="shared" si="71"/>
        <v>-</v>
      </c>
      <c r="R157" s="22" t="str">
        <f t="shared" si="72"/>
        <v>-</v>
      </c>
    </row>
    <row r="158">
      <c r="A158" s="49"/>
      <c r="B158" s="67"/>
      <c r="C158" s="68"/>
      <c r="D158" s="69"/>
      <c r="E158" s="53">
        <f>SUMIFS('Прайс работы и услуги'!J:J,'Прайс работы и услуги'!B:B,B158)</f>
        <v>0</v>
      </c>
      <c r="F158" s="53">
        <f t="shared" si="69"/>
        <v>0</v>
      </c>
      <c r="G158" s="54">
        <f>SUMIFS('Прайс работы и услуги'!D:D,'Прайс работы и услуги'!B:B,B158)</f>
        <v>0</v>
      </c>
      <c r="H158" s="55">
        <f t="shared" si="76"/>
        <v>0</v>
      </c>
      <c r="I158" s="61"/>
      <c r="J158" s="62"/>
      <c r="K158" s="63"/>
      <c r="L158" s="53">
        <f>SUMIFS('Прайс материалы'!I:I,'Прайс материалы'!A:A,I158)</f>
        <v>0</v>
      </c>
      <c r="M158" s="53">
        <f t="shared" si="74"/>
        <v>0</v>
      </c>
      <c r="N158" s="54">
        <f>SUMIFS('Прайс материалы'!C:C,'Прайс материалы'!A:A,I158)</f>
        <v>0</v>
      </c>
      <c r="O158" s="58">
        <f t="shared" si="77"/>
        <v>0</v>
      </c>
      <c r="P158" s="199"/>
      <c r="Q158" s="22" t="str">
        <f t="shared" si="71"/>
        <v>-</v>
      </c>
      <c r="R158" s="22" t="str">
        <f t="shared" si="72"/>
        <v>-</v>
      </c>
    </row>
    <row r="159">
      <c r="A159" s="49"/>
      <c r="B159" s="67"/>
      <c r="C159" s="68"/>
      <c r="D159" s="69"/>
      <c r="E159" s="53">
        <f>SUMIFS('Прайс работы и услуги'!J:J,'Прайс работы и услуги'!B:B,B159)</f>
        <v>0</v>
      </c>
      <c r="F159" s="53">
        <f t="shared" si="69"/>
        <v>0</v>
      </c>
      <c r="G159" s="54">
        <f>SUMIFS('Прайс работы и услуги'!D:D,'Прайс работы и услуги'!B:B,B159)</f>
        <v>0</v>
      </c>
      <c r="H159" s="55">
        <f t="shared" si="76"/>
        <v>0</v>
      </c>
      <c r="I159" s="61"/>
      <c r="J159" s="62"/>
      <c r="K159" s="63"/>
      <c r="L159" s="53">
        <f>SUMIFS('Прайс материалы'!I:I,'Прайс материалы'!A:A,I159)</f>
        <v>0</v>
      </c>
      <c r="M159" s="53">
        <f t="shared" si="74"/>
        <v>0</v>
      </c>
      <c r="N159" s="54">
        <f>SUMIFS('Прайс материалы'!C:C,'Прайс материалы'!A:A,I159)</f>
        <v>0</v>
      </c>
      <c r="O159" s="58">
        <f t="shared" si="77"/>
        <v>0</v>
      </c>
      <c r="P159" s="199"/>
      <c r="Q159" s="22" t="str">
        <f t="shared" si="71"/>
        <v>-</v>
      </c>
      <c r="R159" s="22" t="str">
        <f t="shared" si="72"/>
        <v>-</v>
      </c>
    </row>
    <row r="160">
      <c r="A160" s="49"/>
      <c r="B160" s="67"/>
      <c r="C160" s="68"/>
      <c r="D160" s="69"/>
      <c r="E160" s="53">
        <f>SUMIFS('Прайс работы и услуги'!J:J,'Прайс работы и услуги'!B:B,B160)</f>
        <v>0</v>
      </c>
      <c r="F160" s="53">
        <f t="shared" si="69"/>
        <v>0</v>
      </c>
      <c r="G160" s="54">
        <f>SUMIFS('Прайс работы и услуги'!D:D,'Прайс работы и услуги'!B:B,B160)</f>
        <v>0</v>
      </c>
      <c r="H160" s="55">
        <f t="shared" si="76"/>
        <v>0</v>
      </c>
      <c r="I160" s="61"/>
      <c r="J160" s="62"/>
      <c r="K160" s="63"/>
      <c r="L160" s="53">
        <f>SUMIFS('Прайс материалы'!I:I,'Прайс материалы'!A:A,I160)</f>
        <v>0</v>
      </c>
      <c r="M160" s="53">
        <f t="shared" si="74"/>
        <v>0</v>
      </c>
      <c r="N160" s="54">
        <f>SUMIFS('Прайс материалы'!C:C,'Прайс материалы'!A:A,I160)</f>
        <v>0</v>
      </c>
      <c r="O160" s="58">
        <f t="shared" si="77"/>
        <v>0</v>
      </c>
      <c r="P160" s="199"/>
      <c r="Q160" s="22" t="str">
        <f t="shared" si="71"/>
        <v>-</v>
      </c>
      <c r="R160" s="22" t="str">
        <f t="shared" si="72"/>
        <v>-</v>
      </c>
    </row>
    <row r="161">
      <c r="A161" s="49"/>
      <c r="B161" s="67"/>
      <c r="C161" s="68"/>
      <c r="D161" s="69"/>
      <c r="E161" s="53">
        <f>SUMIFS('Прайс работы и услуги'!J:J,'Прайс работы и услуги'!B:B,B161)</f>
        <v>0</v>
      </c>
      <c r="F161" s="53">
        <f t="shared" si="69"/>
        <v>0</v>
      </c>
      <c r="G161" s="54">
        <f>SUMIFS('Прайс работы и услуги'!D:D,'Прайс работы и услуги'!B:B,B161)</f>
        <v>0</v>
      </c>
      <c r="H161" s="55">
        <f t="shared" si="76"/>
        <v>0</v>
      </c>
      <c r="I161" s="61"/>
      <c r="J161" s="62"/>
      <c r="K161" s="63"/>
      <c r="L161" s="53">
        <f>SUMIFS('Прайс материалы'!I:I,'Прайс материалы'!A:A,I161)</f>
        <v>0</v>
      </c>
      <c r="M161" s="53">
        <f t="shared" si="74"/>
        <v>0</v>
      </c>
      <c r="N161" s="54">
        <f>SUMIFS('Прайс материалы'!C:C,'Прайс материалы'!A:A,I161)</f>
        <v>0</v>
      </c>
      <c r="O161" s="58">
        <f t="shared" si="77"/>
        <v>0</v>
      </c>
      <c r="P161" s="199"/>
      <c r="Q161" s="22" t="str">
        <f t="shared" si="71"/>
        <v>-</v>
      </c>
      <c r="R161" s="22" t="str">
        <f t="shared" si="72"/>
        <v>-</v>
      </c>
    </row>
    <row r="162">
      <c r="A162" s="49"/>
      <c r="B162" s="67"/>
      <c r="C162" s="68"/>
      <c r="D162" s="69"/>
      <c r="E162" s="53">
        <f>SUMIFS('Прайс работы и услуги'!J:J,'Прайс работы и услуги'!B:B,B162)</f>
        <v>0</v>
      </c>
      <c r="F162" s="53">
        <f t="shared" si="69"/>
        <v>0</v>
      </c>
      <c r="G162" s="54">
        <f>SUMIFS('Прайс работы и услуги'!D:D,'Прайс работы и услуги'!B:B,B162)</f>
        <v>0</v>
      </c>
      <c r="H162" s="55">
        <f t="shared" si="76"/>
        <v>0</v>
      </c>
      <c r="I162" s="61"/>
      <c r="J162" s="62"/>
      <c r="K162" s="63"/>
      <c r="L162" s="53">
        <f>SUMIFS('Прайс материалы'!I:I,'Прайс материалы'!A:A,I162)</f>
        <v>0</v>
      </c>
      <c r="M162" s="53">
        <f t="shared" si="74"/>
        <v>0</v>
      </c>
      <c r="N162" s="54">
        <f>SUMIFS('Прайс материалы'!C:C,'Прайс материалы'!A:A,I162)</f>
        <v>0</v>
      </c>
      <c r="O162" s="58">
        <f t="shared" si="77"/>
        <v>0</v>
      </c>
      <c r="P162" s="199"/>
      <c r="Q162" s="22" t="str">
        <f t="shared" si="71"/>
        <v>-</v>
      </c>
      <c r="R162" s="22" t="str">
        <f t="shared" si="72"/>
        <v>-</v>
      </c>
    </row>
    <row r="163">
      <c r="A163" s="49"/>
      <c r="B163" s="67"/>
      <c r="C163" s="68"/>
      <c r="D163" s="69"/>
      <c r="E163" s="53">
        <f>SUMIFS('Прайс работы и услуги'!J:J,'Прайс работы и услуги'!B:B,B163)</f>
        <v>0</v>
      </c>
      <c r="F163" s="53">
        <f t="shared" si="69"/>
        <v>0</v>
      </c>
      <c r="G163" s="54">
        <f>SUMIFS('Прайс работы и услуги'!D:D,'Прайс работы и услуги'!B:B,B163)</f>
        <v>0</v>
      </c>
      <c r="H163" s="55">
        <f t="shared" si="76"/>
        <v>0</v>
      </c>
      <c r="I163" s="61"/>
      <c r="J163" s="62"/>
      <c r="K163" s="63"/>
      <c r="L163" s="53">
        <f>SUMIFS('Прайс материалы'!I:I,'Прайс материалы'!A:A,I163)</f>
        <v>0</v>
      </c>
      <c r="M163" s="53">
        <f t="shared" si="74"/>
        <v>0</v>
      </c>
      <c r="N163" s="54">
        <f>SUMIFS('Прайс материалы'!C:C,'Прайс материалы'!A:A,I163)</f>
        <v>0</v>
      </c>
      <c r="O163" s="58">
        <f t="shared" si="77"/>
        <v>0</v>
      </c>
      <c r="P163" s="199"/>
      <c r="Q163" s="22" t="str">
        <f t="shared" si="71"/>
        <v>-</v>
      </c>
      <c r="R163" s="22" t="str">
        <f t="shared" si="72"/>
        <v>-</v>
      </c>
    </row>
    <row r="164">
      <c r="A164" s="49"/>
      <c r="B164" s="67"/>
      <c r="C164" s="68"/>
      <c r="D164" s="69"/>
      <c r="E164" s="53">
        <f>SUMIFS('Прайс работы и услуги'!J:J,'Прайс работы и услуги'!B:B,B164)</f>
        <v>0</v>
      </c>
      <c r="F164" s="53">
        <f t="shared" si="69"/>
        <v>0</v>
      </c>
      <c r="G164" s="54">
        <f>SUMIFS('Прайс работы и услуги'!D:D,'Прайс работы и услуги'!B:B,B164)</f>
        <v>0</v>
      </c>
      <c r="H164" s="55">
        <f t="shared" si="76"/>
        <v>0</v>
      </c>
      <c r="I164" s="61"/>
      <c r="J164" s="62"/>
      <c r="K164" s="63"/>
      <c r="L164" s="53">
        <f>SUMIFS('Прайс материалы'!I:I,'Прайс материалы'!A:A,I164)</f>
        <v>0</v>
      </c>
      <c r="M164" s="53">
        <f t="shared" si="74"/>
        <v>0</v>
      </c>
      <c r="N164" s="54">
        <f>SUMIFS('Прайс материалы'!C:C,'Прайс материалы'!A:A,I164)</f>
        <v>0</v>
      </c>
      <c r="O164" s="58">
        <f t="shared" si="77"/>
        <v>0</v>
      </c>
      <c r="P164" s="199"/>
      <c r="Q164" s="22" t="str">
        <f t="shared" si="71"/>
        <v>-</v>
      </c>
      <c r="R164" s="22" t="str">
        <f t="shared" si="72"/>
        <v>-</v>
      </c>
    </row>
    <row r="165">
      <c r="A165" s="49"/>
      <c r="B165" s="67"/>
      <c r="C165" s="68"/>
      <c r="D165" s="69"/>
      <c r="E165" s="53">
        <f>SUMIFS('Прайс работы и услуги'!J:J,'Прайс работы и услуги'!B:B,B165)</f>
        <v>0</v>
      </c>
      <c r="F165" s="53">
        <f t="shared" si="69"/>
        <v>0</v>
      </c>
      <c r="G165" s="54">
        <f>SUMIFS('Прайс работы и услуги'!D:D,'Прайс работы и услуги'!B:B,B165)</f>
        <v>0</v>
      </c>
      <c r="H165" s="55">
        <f t="shared" si="76"/>
        <v>0</v>
      </c>
      <c r="I165" s="61"/>
      <c r="J165" s="62"/>
      <c r="K165" s="63"/>
      <c r="L165" s="53">
        <f>SUMIFS('Прайс материалы'!I:I,'Прайс материалы'!A:A,I165)</f>
        <v>0</v>
      </c>
      <c r="M165" s="53">
        <f t="shared" si="74"/>
        <v>0</v>
      </c>
      <c r="N165" s="54">
        <f>SUMIFS('Прайс материалы'!C:C,'Прайс материалы'!A:A,I165)</f>
        <v>0</v>
      </c>
      <c r="O165" s="58">
        <f t="shared" si="77"/>
        <v>0</v>
      </c>
      <c r="P165" s="199"/>
      <c r="Q165" s="22" t="str">
        <f t="shared" si="71"/>
        <v>-</v>
      </c>
      <c r="R165" s="22" t="str">
        <f t="shared" si="72"/>
        <v>-</v>
      </c>
    </row>
    <row r="166">
      <c r="A166" s="49"/>
      <c r="B166" s="67"/>
      <c r="C166" s="68"/>
      <c r="D166" s="69"/>
      <c r="E166" s="53">
        <f>SUMIFS('Прайс работы и услуги'!J:J,'Прайс работы и услуги'!B:B,B166)</f>
        <v>0</v>
      </c>
      <c r="F166" s="53">
        <f t="shared" si="69"/>
        <v>0</v>
      </c>
      <c r="G166" s="54">
        <f>SUMIFS('Прайс работы и услуги'!D:D,'Прайс работы и услуги'!B:B,B166)</f>
        <v>0</v>
      </c>
      <c r="H166" s="55">
        <f t="shared" si="76"/>
        <v>0</v>
      </c>
      <c r="I166" s="61"/>
      <c r="J166" s="62"/>
      <c r="K166" s="63"/>
      <c r="L166" s="53">
        <f>SUMIFS('Прайс материалы'!I:I,'Прайс материалы'!A:A,I166)</f>
        <v>0</v>
      </c>
      <c r="M166" s="53">
        <f t="shared" si="74"/>
        <v>0</v>
      </c>
      <c r="N166" s="54">
        <f>SUMIFS('Прайс материалы'!C:C,'Прайс материалы'!A:A,I166)</f>
        <v>0</v>
      </c>
      <c r="O166" s="58">
        <f t="shared" si="77"/>
        <v>0</v>
      </c>
      <c r="P166" s="199"/>
      <c r="Q166" s="22" t="str">
        <f t="shared" si="71"/>
        <v>-</v>
      </c>
      <c r="R166" s="22" t="str">
        <f t="shared" si="72"/>
        <v>-</v>
      </c>
    </row>
    <row r="167">
      <c r="A167" s="49"/>
      <c r="B167" s="67"/>
      <c r="C167" s="68"/>
      <c r="D167" s="69"/>
      <c r="E167" s="53">
        <f>SUMIFS('Прайс работы и услуги'!J:J,'Прайс работы и услуги'!B:B,B167)</f>
        <v>0</v>
      </c>
      <c r="F167" s="53">
        <f t="shared" si="69"/>
        <v>0</v>
      </c>
      <c r="G167" s="54">
        <f>SUMIFS('Прайс работы и услуги'!D:D,'Прайс работы и услуги'!B:B,B167)</f>
        <v>0</v>
      </c>
      <c r="H167" s="55">
        <f t="shared" si="76"/>
        <v>0</v>
      </c>
      <c r="I167" s="61"/>
      <c r="J167" s="62"/>
      <c r="K167" s="63"/>
      <c r="L167" s="53">
        <f>SUMIFS('Прайс материалы'!I:I,'Прайс материалы'!A:A,I167)</f>
        <v>0</v>
      </c>
      <c r="M167" s="53">
        <f t="shared" si="74"/>
        <v>0</v>
      </c>
      <c r="N167" s="54">
        <f>SUMIFS('Прайс материалы'!C:C,'Прайс материалы'!A:A,I167)</f>
        <v>0</v>
      </c>
      <c r="O167" s="58">
        <f t="shared" si="77"/>
        <v>0</v>
      </c>
      <c r="P167" s="199"/>
      <c r="Q167" s="22" t="str">
        <f t="shared" si="71"/>
        <v>-</v>
      </c>
      <c r="R167" s="22" t="str">
        <f t="shared" si="72"/>
        <v>-</v>
      </c>
    </row>
    <row r="168">
      <c r="A168" s="49"/>
      <c r="B168" s="67"/>
      <c r="C168" s="68"/>
      <c r="D168" s="69"/>
      <c r="E168" s="53">
        <f>SUMIFS('Прайс работы и услуги'!J:J,'Прайс работы и услуги'!B:B,B168)</f>
        <v>0</v>
      </c>
      <c r="F168" s="53">
        <f t="shared" si="69"/>
        <v>0</v>
      </c>
      <c r="G168" s="54">
        <f>SUMIFS('Прайс работы и услуги'!D:D,'Прайс работы и услуги'!B:B,B168)</f>
        <v>0</v>
      </c>
      <c r="H168" s="55">
        <f t="shared" si="76"/>
        <v>0</v>
      </c>
      <c r="I168" s="61"/>
      <c r="J168" s="62"/>
      <c r="K168" s="63"/>
      <c r="L168" s="53">
        <f>SUMIFS('Прайс материалы'!I:I,'Прайс материалы'!A:A,I168)</f>
        <v>0</v>
      </c>
      <c r="M168" s="53">
        <f t="shared" si="74"/>
        <v>0</v>
      </c>
      <c r="N168" s="54">
        <f>SUMIFS('Прайс материалы'!C:C,'Прайс материалы'!A:A,I168)</f>
        <v>0</v>
      </c>
      <c r="O168" s="58">
        <f t="shared" si="77"/>
        <v>0</v>
      </c>
      <c r="P168" s="199"/>
      <c r="Q168" s="22" t="str">
        <f t="shared" si="71"/>
        <v>-</v>
      </c>
      <c r="R168" s="22" t="str">
        <f t="shared" si="72"/>
        <v>-</v>
      </c>
    </row>
    <row r="169">
      <c r="A169" s="49"/>
      <c r="B169" s="67"/>
      <c r="C169" s="68"/>
      <c r="D169" s="69"/>
      <c r="E169" s="53">
        <f>SUMIFS('Прайс работы и услуги'!J:J,'Прайс работы и услуги'!B:B,B169)</f>
        <v>0</v>
      </c>
      <c r="F169" s="53">
        <f t="shared" si="69"/>
        <v>0</v>
      </c>
      <c r="G169" s="54">
        <f>SUMIFS('Прайс работы и услуги'!D:D,'Прайс работы и услуги'!B:B,B169)</f>
        <v>0</v>
      </c>
      <c r="H169" s="55">
        <f t="shared" si="76"/>
        <v>0</v>
      </c>
      <c r="I169" s="61"/>
      <c r="J169" s="62"/>
      <c r="K169" s="63"/>
      <c r="L169" s="53">
        <f>SUMIFS('Прайс материалы'!I:I,'Прайс материалы'!A:A,I169)</f>
        <v>0</v>
      </c>
      <c r="M169" s="53">
        <f t="shared" si="74"/>
        <v>0</v>
      </c>
      <c r="N169" s="54">
        <f>SUMIFS('Прайс материалы'!C:C,'Прайс материалы'!A:A,I169)</f>
        <v>0</v>
      </c>
      <c r="O169" s="58">
        <f t="shared" si="77"/>
        <v>0</v>
      </c>
      <c r="P169" s="199"/>
      <c r="Q169" s="22" t="str">
        <f t="shared" si="71"/>
        <v>-</v>
      </c>
      <c r="R169" s="22" t="str">
        <f t="shared" si="72"/>
        <v>-</v>
      </c>
    </row>
    <row r="170">
      <c r="A170" s="49"/>
      <c r="B170" s="67"/>
      <c r="C170" s="68"/>
      <c r="D170" s="69"/>
      <c r="E170" s="53">
        <f>SUMIFS('Прайс работы и услуги'!J:J,'Прайс работы и услуги'!B:B,B170)</f>
        <v>0</v>
      </c>
      <c r="F170" s="53">
        <f t="shared" si="69"/>
        <v>0</v>
      </c>
      <c r="G170" s="54">
        <f>SUMIFS('Прайс работы и услуги'!D:D,'Прайс работы и услуги'!B:B,B170)</f>
        <v>0</v>
      </c>
      <c r="H170" s="55">
        <f t="shared" si="76"/>
        <v>0</v>
      </c>
      <c r="I170" s="61"/>
      <c r="J170" s="62"/>
      <c r="K170" s="63"/>
      <c r="L170" s="53">
        <f>SUMIFS('Прайс материалы'!I:I,'Прайс материалы'!A:A,I170)</f>
        <v>0</v>
      </c>
      <c r="M170" s="53">
        <f t="shared" si="74"/>
        <v>0</v>
      </c>
      <c r="N170" s="54">
        <f>SUMIFS('Прайс материалы'!C:C,'Прайс материалы'!A:A,I170)</f>
        <v>0</v>
      </c>
      <c r="O170" s="58">
        <f t="shared" si="77"/>
        <v>0</v>
      </c>
      <c r="P170" s="199"/>
      <c r="Q170" s="22" t="str">
        <f t="shared" si="71"/>
        <v>-</v>
      </c>
      <c r="R170" s="22" t="str">
        <f t="shared" si="72"/>
        <v>-</v>
      </c>
    </row>
    <row r="171">
      <c r="A171" s="49"/>
      <c r="B171" s="67"/>
      <c r="C171" s="68"/>
      <c r="D171" s="69"/>
      <c r="E171" s="53">
        <f>SUMIFS('Прайс работы и услуги'!J:J,'Прайс работы и услуги'!B:B,B171)</f>
        <v>0</v>
      </c>
      <c r="F171" s="53">
        <f t="shared" si="69"/>
        <v>0</v>
      </c>
      <c r="G171" s="54">
        <f>SUMIFS('Прайс работы и услуги'!D:D,'Прайс работы и услуги'!B:B,B171)</f>
        <v>0</v>
      </c>
      <c r="H171" s="55">
        <f t="shared" si="76"/>
        <v>0</v>
      </c>
      <c r="I171" s="61"/>
      <c r="J171" s="62"/>
      <c r="K171" s="63"/>
      <c r="L171" s="53">
        <f>SUMIFS('Прайс материалы'!I:I,'Прайс материалы'!A:A,I171)</f>
        <v>0</v>
      </c>
      <c r="M171" s="53">
        <f t="shared" si="74"/>
        <v>0</v>
      </c>
      <c r="N171" s="54">
        <f>SUMIFS('Прайс материалы'!C:C,'Прайс материалы'!A:A,I171)</f>
        <v>0</v>
      </c>
      <c r="O171" s="58">
        <f t="shared" si="77"/>
        <v>0</v>
      </c>
      <c r="P171" s="199"/>
      <c r="Q171" s="22" t="str">
        <f t="shared" si="71"/>
        <v>-</v>
      </c>
      <c r="R171" s="22" t="str">
        <f t="shared" si="72"/>
        <v>-</v>
      </c>
    </row>
    <row r="172">
      <c r="A172" s="49"/>
      <c r="B172" s="67"/>
      <c r="C172" s="68"/>
      <c r="D172" s="69"/>
      <c r="E172" s="53">
        <f>SUMIFS('Прайс работы и услуги'!J:J,'Прайс работы и услуги'!B:B,B172)</f>
        <v>0</v>
      </c>
      <c r="F172" s="53">
        <f t="shared" si="69"/>
        <v>0</v>
      </c>
      <c r="G172" s="54">
        <f>SUMIFS('Прайс работы и услуги'!D:D,'Прайс работы и услуги'!B:B,B172)</f>
        <v>0</v>
      </c>
      <c r="H172" s="55">
        <f t="shared" si="76"/>
        <v>0</v>
      </c>
      <c r="I172" s="61"/>
      <c r="J172" s="62"/>
      <c r="K172" s="63"/>
      <c r="L172" s="53">
        <f>SUMIFS('Прайс материалы'!I:I,'Прайс материалы'!A:A,I172)</f>
        <v>0</v>
      </c>
      <c r="M172" s="53">
        <f t="shared" si="74"/>
        <v>0</v>
      </c>
      <c r="N172" s="54">
        <f>SUMIFS('Прайс материалы'!C:C,'Прайс материалы'!A:A,I172)</f>
        <v>0</v>
      </c>
      <c r="O172" s="58">
        <f t="shared" si="77"/>
        <v>0</v>
      </c>
      <c r="P172" s="199"/>
      <c r="Q172" s="22" t="str">
        <f t="shared" si="71"/>
        <v>-</v>
      </c>
      <c r="R172" s="22" t="str">
        <f t="shared" si="72"/>
        <v>-</v>
      </c>
    </row>
    <row r="173">
      <c r="A173" s="49"/>
      <c r="B173" s="67"/>
      <c r="C173" s="68"/>
      <c r="D173" s="69"/>
      <c r="E173" s="53">
        <f>SUMIFS('Прайс работы и услуги'!J:J,'Прайс работы и услуги'!B:B,B173)</f>
        <v>0</v>
      </c>
      <c r="F173" s="53">
        <f t="shared" si="69"/>
        <v>0</v>
      </c>
      <c r="G173" s="54">
        <f>SUMIFS('Прайс работы и услуги'!D:D,'Прайс работы и услуги'!B:B,B173)</f>
        <v>0</v>
      </c>
      <c r="H173" s="55">
        <f t="shared" si="76"/>
        <v>0</v>
      </c>
      <c r="I173" s="61"/>
      <c r="J173" s="62"/>
      <c r="K173" s="63"/>
      <c r="L173" s="53">
        <f>SUMIFS('Прайс материалы'!I:I,'Прайс материалы'!A:A,I173)</f>
        <v>0</v>
      </c>
      <c r="M173" s="53">
        <f t="shared" si="74"/>
        <v>0</v>
      </c>
      <c r="N173" s="54">
        <f>SUMIFS('Прайс материалы'!C:C,'Прайс материалы'!A:A,I173)</f>
        <v>0</v>
      </c>
      <c r="O173" s="58">
        <f t="shared" si="77"/>
        <v>0</v>
      </c>
      <c r="P173" s="199"/>
      <c r="Q173" s="22" t="str">
        <f t="shared" si="71"/>
        <v>-</v>
      </c>
      <c r="R173" s="22" t="str">
        <f t="shared" si="72"/>
        <v>-</v>
      </c>
    </row>
    <row r="174">
      <c r="A174" s="49"/>
      <c r="B174" s="67"/>
      <c r="C174" s="68"/>
      <c r="D174" s="69"/>
      <c r="E174" s="53">
        <f>SUMIFS('Прайс работы и услуги'!J:J,'Прайс работы и услуги'!B:B,B174)</f>
        <v>0</v>
      </c>
      <c r="F174" s="53">
        <f t="shared" si="69"/>
        <v>0</v>
      </c>
      <c r="G174" s="54">
        <f>SUMIFS('Прайс работы и услуги'!D:D,'Прайс работы и услуги'!B:B,B174)</f>
        <v>0</v>
      </c>
      <c r="H174" s="55">
        <f t="shared" si="76"/>
        <v>0</v>
      </c>
      <c r="I174" s="61"/>
      <c r="J174" s="62"/>
      <c r="K174" s="63"/>
      <c r="L174" s="53">
        <f>SUMIFS('Прайс материалы'!I:I,'Прайс материалы'!A:A,I174)</f>
        <v>0</v>
      </c>
      <c r="M174" s="53">
        <f t="shared" si="74"/>
        <v>0</v>
      </c>
      <c r="N174" s="54">
        <f>SUMIFS('Прайс материалы'!C:C,'Прайс материалы'!A:A,I174)</f>
        <v>0</v>
      </c>
      <c r="O174" s="58">
        <f t="shared" si="77"/>
        <v>0</v>
      </c>
      <c r="P174" s="199"/>
      <c r="Q174" s="22" t="str">
        <f t="shared" si="71"/>
        <v>-</v>
      </c>
      <c r="R174" s="22" t="str">
        <f t="shared" si="72"/>
        <v>-</v>
      </c>
    </row>
    <row r="175">
      <c r="A175" s="49"/>
      <c r="B175" s="67"/>
      <c r="C175" s="68"/>
      <c r="D175" s="69"/>
      <c r="E175" s="53">
        <f>SUMIFS('Прайс работы и услуги'!J:J,'Прайс работы и услуги'!B:B,B175)</f>
        <v>0</v>
      </c>
      <c r="F175" s="53">
        <f t="shared" si="69"/>
        <v>0</v>
      </c>
      <c r="G175" s="54">
        <f>SUMIFS('Прайс работы и услуги'!D:D,'Прайс работы и услуги'!B:B,B175)</f>
        <v>0</v>
      </c>
      <c r="H175" s="55">
        <f t="shared" si="76"/>
        <v>0</v>
      </c>
      <c r="I175" s="61"/>
      <c r="J175" s="62"/>
      <c r="K175" s="63"/>
      <c r="L175" s="53">
        <f>SUMIFS('Прайс материалы'!I:I,'Прайс материалы'!A:A,I175)</f>
        <v>0</v>
      </c>
      <c r="M175" s="53">
        <f t="shared" si="74"/>
        <v>0</v>
      </c>
      <c r="N175" s="54">
        <f>SUMIFS('Прайс материалы'!C:C,'Прайс материалы'!A:A,I175)</f>
        <v>0</v>
      </c>
      <c r="O175" s="58">
        <f t="shared" si="77"/>
        <v>0</v>
      </c>
      <c r="P175" s="199"/>
      <c r="Q175" s="22" t="str">
        <f t="shared" si="71"/>
        <v>-</v>
      </c>
      <c r="R175" s="22" t="str">
        <f t="shared" si="72"/>
        <v>-</v>
      </c>
    </row>
    <row r="176">
      <c r="A176" s="49"/>
      <c r="B176" s="67"/>
      <c r="C176" s="68"/>
      <c r="D176" s="69"/>
      <c r="E176" s="53">
        <f>SUMIFS('Прайс работы и услуги'!J:J,'Прайс работы и услуги'!B:B,B176)</f>
        <v>0</v>
      </c>
      <c r="F176" s="53">
        <f t="shared" si="69"/>
        <v>0</v>
      </c>
      <c r="G176" s="54">
        <f>SUMIFS('Прайс работы и услуги'!D:D,'Прайс работы и услуги'!B:B,B176)</f>
        <v>0</v>
      </c>
      <c r="H176" s="55">
        <f t="shared" si="76"/>
        <v>0</v>
      </c>
      <c r="I176" s="61"/>
      <c r="J176" s="62"/>
      <c r="K176" s="63"/>
      <c r="L176" s="53">
        <f>SUMIFS('Прайс материалы'!I:I,'Прайс материалы'!A:A,I176)</f>
        <v>0</v>
      </c>
      <c r="M176" s="53">
        <f t="shared" si="74"/>
        <v>0</v>
      </c>
      <c r="N176" s="54">
        <f>SUMIFS('Прайс материалы'!C:C,'Прайс материалы'!A:A,I176)</f>
        <v>0</v>
      </c>
      <c r="O176" s="58">
        <f t="shared" si="77"/>
        <v>0</v>
      </c>
      <c r="P176" s="199"/>
      <c r="Q176" s="22" t="str">
        <f t="shared" si="71"/>
        <v>-</v>
      </c>
      <c r="R176" s="22" t="str">
        <f t="shared" si="72"/>
        <v>-</v>
      </c>
    </row>
    <row r="177">
      <c r="A177" s="49"/>
      <c r="B177" s="61"/>
      <c r="C177" s="62"/>
      <c r="D177" s="63"/>
      <c r="E177" s="53">
        <f>SUMIFS('Прайс работы и услуги'!J:J,'Прайс работы и услуги'!B:B,B177)</f>
        <v>0</v>
      </c>
      <c r="F177" s="53">
        <f t="shared" si="69"/>
        <v>0</v>
      </c>
      <c r="G177" s="54">
        <f>SUMIFS('Прайс работы и услуги'!D:D,'Прайс работы и услуги'!B:B,B177)</f>
        <v>0</v>
      </c>
      <c r="H177" s="55">
        <f t="shared" si="76"/>
        <v>0</v>
      </c>
      <c r="I177" s="61"/>
      <c r="J177" s="62"/>
      <c r="K177" s="63"/>
      <c r="L177" s="53">
        <f>SUMIFS('Прайс материалы'!I:I,'Прайс материалы'!A:A,I177)</f>
        <v>0</v>
      </c>
      <c r="M177" s="53">
        <f t="shared" si="74"/>
        <v>0</v>
      </c>
      <c r="N177" s="54">
        <f>SUMIFS('Прайс материалы'!C:C,'Прайс материалы'!A:A,I177)</f>
        <v>0</v>
      </c>
      <c r="O177" s="58">
        <f t="shared" si="77"/>
        <v>0</v>
      </c>
      <c r="P177" s="199"/>
      <c r="Q177" s="22" t="str">
        <f t="shared" si="71"/>
        <v>-</v>
      </c>
      <c r="R177" s="22" t="str">
        <f t="shared" si="72"/>
        <v>-</v>
      </c>
    </row>
    <row r="178">
      <c r="A178" s="49"/>
      <c r="B178" s="59"/>
      <c r="C178" s="60"/>
      <c r="D178" s="52"/>
      <c r="E178" s="53">
        <f>SUMIFS('Прайс работы и услуги'!J:J,'Прайс работы и услуги'!B:B,B178)</f>
        <v>0</v>
      </c>
      <c r="F178" s="53">
        <f t="shared" si="69"/>
        <v>0</v>
      </c>
      <c r="G178" s="54">
        <f>SUMIFS('Прайс работы и услуги'!D:D,'Прайс работы и услуги'!B:B,B178)</f>
        <v>0</v>
      </c>
      <c r="H178" s="55">
        <f t="shared" si="76"/>
        <v>0</v>
      </c>
      <c r="I178" s="159"/>
      <c r="J178" s="160"/>
      <c r="K178" s="161"/>
      <c r="L178" s="53">
        <f>SUMIFS('Прайс материалы'!I:I,'Прайс материалы'!A:A,I178)</f>
        <v>0</v>
      </c>
      <c r="M178" s="53">
        <f t="shared" si="74"/>
        <v>0</v>
      </c>
      <c r="N178" s="54">
        <f>SUMIFS('Прайс материалы'!C:C,'Прайс материалы'!A:A,I178)</f>
        <v>0</v>
      </c>
      <c r="O178" s="58">
        <f t="shared" si="77"/>
        <v>0</v>
      </c>
      <c r="P178" s="199"/>
      <c r="Q178" s="22" t="str">
        <f t="shared" si="71"/>
        <v>-</v>
      </c>
      <c r="R178" s="22" t="str">
        <f t="shared" si="72"/>
        <v>-</v>
      </c>
    </row>
    <row r="179">
      <c r="A179" s="49"/>
      <c r="B179" s="162"/>
      <c r="C179" s="163"/>
      <c r="D179" s="164"/>
      <c r="E179" s="53">
        <f>SUMIFS('Прайс работы и услуги'!J:J,'Прайс работы и услуги'!B:B,B179)</f>
        <v>0</v>
      </c>
      <c r="F179" s="53">
        <f t="shared" si="69"/>
        <v>0</v>
      </c>
      <c r="G179" s="54">
        <f>SUMIFS('Прайс работы и услуги'!D:D,'Прайс работы и услуги'!B:B,B179)</f>
        <v>0</v>
      </c>
      <c r="H179" s="55">
        <f t="shared" si="76"/>
        <v>0</v>
      </c>
      <c r="I179" s="56"/>
      <c r="J179" s="80"/>
      <c r="K179" s="81"/>
      <c r="L179" s="53">
        <f>SUMIFS('Прайс материалы'!I:I,'Прайс материалы'!A:A,I179)</f>
        <v>0</v>
      </c>
      <c r="M179" s="53">
        <f t="shared" si="74"/>
        <v>0</v>
      </c>
      <c r="N179" s="54">
        <f>SUMIFS('Прайс материалы'!C:C,'Прайс материалы'!A:A,I179)</f>
        <v>0</v>
      </c>
      <c r="O179" s="58">
        <f t="shared" si="77"/>
        <v>0</v>
      </c>
      <c r="P179" s="199"/>
      <c r="Q179" s="22" t="str">
        <f t="shared" si="71"/>
        <v>-</v>
      </c>
      <c r="R179" s="22" t="str">
        <f t="shared" si="72"/>
        <v>-</v>
      </c>
    </row>
    <row r="180">
      <c r="A180" s="49"/>
      <c r="B180" s="162"/>
      <c r="C180" s="163"/>
      <c r="D180" s="164"/>
      <c r="E180" s="53">
        <f>SUMIFS('Прайс работы и услуги'!J:J,'Прайс работы и услуги'!B:B,B180)</f>
        <v>0</v>
      </c>
      <c r="F180" s="53">
        <f t="shared" si="69"/>
        <v>0</v>
      </c>
      <c r="G180" s="54">
        <f>SUMIFS('Прайс работы и услуги'!D:D,'Прайс работы и услуги'!B:B,B180)</f>
        <v>0</v>
      </c>
      <c r="H180" s="55">
        <f t="shared" si="76"/>
        <v>0</v>
      </c>
      <c r="I180" s="56"/>
      <c r="J180" s="80"/>
      <c r="K180" s="81"/>
      <c r="L180" s="53">
        <f>SUMIFS('Прайс материалы'!I:I,'Прайс материалы'!A:A,I180)</f>
        <v>0</v>
      </c>
      <c r="M180" s="53">
        <f t="shared" si="74"/>
        <v>0</v>
      </c>
      <c r="N180" s="54">
        <f>SUMIFS('Прайс материалы'!C:C,'Прайс материалы'!A:A,I180)</f>
        <v>0</v>
      </c>
      <c r="O180" s="58">
        <f t="shared" si="77"/>
        <v>0</v>
      </c>
      <c r="P180" s="199"/>
      <c r="Q180" s="22" t="str">
        <f t="shared" si="71"/>
        <v>-</v>
      </c>
      <c r="R180" s="22" t="str">
        <f t="shared" si="72"/>
        <v>-</v>
      </c>
    </row>
    <row r="181">
      <c r="A181" s="49"/>
      <c r="B181" s="162"/>
      <c r="C181" s="163"/>
      <c r="D181" s="164"/>
      <c r="E181" s="53">
        <f>SUMIFS('Прайс работы и услуги'!J:J,'Прайс работы и услуги'!B:B,B181)</f>
        <v>0</v>
      </c>
      <c r="F181" s="53">
        <f t="shared" si="69"/>
        <v>0</v>
      </c>
      <c r="G181" s="54">
        <f>SUMIFS('Прайс работы и услуги'!D:D,'Прайс работы и услуги'!B:B,B181)</f>
        <v>0</v>
      </c>
      <c r="H181" s="55">
        <f t="shared" si="76"/>
        <v>0</v>
      </c>
      <c r="I181" s="56"/>
      <c r="J181" s="80"/>
      <c r="K181" s="81"/>
      <c r="L181" s="53">
        <f>SUMIFS('Прайс материалы'!I:I,'Прайс материалы'!A:A,I181)</f>
        <v>0</v>
      </c>
      <c r="M181" s="53">
        <f t="shared" si="74"/>
        <v>0</v>
      </c>
      <c r="N181" s="54">
        <f>SUMIFS('Прайс материалы'!C:C,'Прайс материалы'!A:A,I181)</f>
        <v>0</v>
      </c>
      <c r="O181" s="58">
        <f t="shared" si="77"/>
        <v>0</v>
      </c>
      <c r="P181" s="199"/>
      <c r="Q181" s="22" t="str">
        <f t="shared" si="71"/>
        <v>-</v>
      </c>
      <c r="R181" s="22" t="str">
        <f t="shared" si="72"/>
        <v>-</v>
      </c>
    </row>
    <row r="182">
      <c r="A182" s="49"/>
      <c r="B182" s="162"/>
      <c r="C182" s="163"/>
      <c r="D182" s="164"/>
      <c r="E182" s="53">
        <f>SUMIFS('Прайс работы и услуги'!J:J,'Прайс работы и услуги'!B:B,B182)</f>
        <v>0</v>
      </c>
      <c r="F182" s="53">
        <f t="shared" si="69"/>
        <v>0</v>
      </c>
      <c r="G182" s="54">
        <f>SUMIFS('Прайс работы и услуги'!D:D,'Прайс работы и услуги'!B:B,B182)</f>
        <v>0</v>
      </c>
      <c r="H182" s="55">
        <f t="shared" si="76"/>
        <v>0</v>
      </c>
      <c r="I182" s="165"/>
      <c r="J182" s="80"/>
      <c r="K182" s="81"/>
      <c r="L182" s="53">
        <f>SUMIFS('Прайс материалы'!I:I,'Прайс материалы'!A:A,I182)</f>
        <v>0</v>
      </c>
      <c r="M182" s="53">
        <f t="shared" si="74"/>
        <v>0</v>
      </c>
      <c r="N182" s="54">
        <f>SUMIFS('Прайс материалы'!C:C,'Прайс материалы'!A:A,I182)</f>
        <v>0</v>
      </c>
      <c r="O182" s="58">
        <f t="shared" si="77"/>
        <v>0</v>
      </c>
      <c r="P182" s="199"/>
      <c r="Q182" s="22" t="str">
        <f t="shared" si="71"/>
        <v>-</v>
      </c>
      <c r="R182" s="22" t="str">
        <f t="shared" si="72"/>
        <v>-</v>
      </c>
    </row>
    <row r="183">
      <c r="A183" s="49"/>
      <c r="B183" s="166"/>
      <c r="C183" s="167"/>
      <c r="D183" s="168"/>
      <c r="E183" s="53">
        <f>SUMIFS('Прайс работы и услуги'!J:J,'Прайс работы и услуги'!B:B,B183)</f>
        <v>0</v>
      </c>
      <c r="F183" s="53">
        <f t="shared" si="69"/>
        <v>0</v>
      </c>
      <c r="G183" s="54">
        <f>SUMIFS('Прайс работы и услуги'!D:D,'Прайс работы и услуги'!B:B,B183)</f>
        <v>0</v>
      </c>
      <c r="H183" s="55">
        <f t="shared" si="76"/>
        <v>0</v>
      </c>
      <c r="I183" s="165"/>
      <c r="J183" s="80"/>
      <c r="K183" s="81"/>
      <c r="L183" s="53">
        <f>SUMIFS('Прайс материалы'!I:I,'Прайс материалы'!A:A,I183)</f>
        <v>0</v>
      </c>
      <c r="M183" s="53">
        <f t="shared" si="74"/>
        <v>0</v>
      </c>
      <c r="N183" s="54">
        <f>SUMIFS('Прайс материалы'!C:C,'Прайс материалы'!A:A,I183)</f>
        <v>0</v>
      </c>
      <c r="O183" s="58">
        <f t="shared" si="77"/>
        <v>0</v>
      </c>
      <c r="P183" s="199"/>
      <c r="Q183" s="22" t="str">
        <f t="shared" si="71"/>
        <v>-</v>
      </c>
      <c r="R183" s="22" t="str">
        <f t="shared" si="72"/>
        <v>-</v>
      </c>
    </row>
    <row r="184">
      <c r="A184" s="49"/>
      <c r="B184" s="61"/>
      <c r="C184" s="62"/>
      <c r="D184" s="63"/>
      <c r="E184" s="53">
        <f>SUMIFS('Прайс работы и услуги'!J:J,'Прайс работы и услуги'!B:B,B184)</f>
        <v>0</v>
      </c>
      <c r="F184" s="53">
        <f t="shared" si="69"/>
        <v>0</v>
      </c>
      <c r="G184" s="54">
        <f>SUMIFS('Прайс работы и услуги'!D:D,'Прайс работы и услуги'!B:B,B184)</f>
        <v>0</v>
      </c>
      <c r="H184" s="55">
        <f t="shared" si="76"/>
        <v>0</v>
      </c>
      <c r="I184" s="169"/>
      <c r="J184" s="170"/>
      <c r="K184" s="171"/>
      <c r="L184" s="53">
        <f>SUMIFS('Прайс материалы'!I:I,'Прайс материалы'!A:A,I184)</f>
        <v>0</v>
      </c>
      <c r="M184" s="53">
        <f t="shared" si="74"/>
        <v>0</v>
      </c>
      <c r="N184" s="54">
        <f>SUMIFS('Прайс материалы'!C:C,'Прайс материалы'!A:A,I184)</f>
        <v>0</v>
      </c>
      <c r="O184" s="58">
        <f t="shared" si="77"/>
        <v>0</v>
      </c>
      <c r="P184" s="199"/>
      <c r="Q184" s="22" t="str">
        <f t="shared" si="71"/>
        <v>-</v>
      </c>
      <c r="R184" s="22" t="str">
        <f t="shared" si="72"/>
        <v>-</v>
      </c>
    </row>
    <row r="185">
      <c r="A185" s="49"/>
      <c r="B185" s="61"/>
      <c r="C185" s="112"/>
      <c r="D185" s="113"/>
      <c r="E185" s="53">
        <f>SUMIFS('Прайс работы и услуги'!J:J,'Прайс работы и услуги'!B:B,B185)</f>
        <v>0</v>
      </c>
      <c r="F185" s="53">
        <f t="shared" si="69"/>
        <v>0</v>
      </c>
      <c r="G185" s="54">
        <f>SUMIFS('Прайс работы и услуги'!D:D,'Прайс работы и услуги'!B:B,B185)</f>
        <v>0</v>
      </c>
      <c r="H185" s="55">
        <f t="shared" si="76"/>
        <v>0</v>
      </c>
      <c r="I185" s="82"/>
      <c r="J185" s="160"/>
      <c r="K185" s="161"/>
      <c r="L185" s="53">
        <f>SUMIFS('Прайс материалы'!I:I,'Прайс материалы'!A:A,I185)</f>
        <v>0</v>
      </c>
      <c r="M185" s="53">
        <f t="shared" si="74"/>
        <v>0</v>
      </c>
      <c r="N185" s="54">
        <f>SUMIFS('Прайс материалы'!C:C,'Прайс материалы'!A:A,I185)</f>
        <v>0</v>
      </c>
      <c r="O185" s="58">
        <f t="shared" si="77"/>
        <v>0</v>
      </c>
      <c r="P185" s="199"/>
      <c r="Q185" s="22" t="str">
        <f t="shared" si="71"/>
        <v>-</v>
      </c>
      <c r="R185" s="22" t="str">
        <f t="shared" si="72"/>
        <v>-</v>
      </c>
    </row>
    <row r="186">
      <c r="A186" s="49"/>
      <c r="B186" s="67"/>
      <c r="C186" s="68"/>
      <c r="D186" s="69"/>
      <c r="E186" s="53">
        <f>SUMIFS('Прайс работы и услуги'!J:J,'Прайс работы и услуги'!B:B,B186)</f>
        <v>0</v>
      </c>
      <c r="F186" s="53">
        <f t="shared" si="69"/>
        <v>0</v>
      </c>
      <c r="G186" s="54">
        <f>SUMIFS('Прайс работы и услуги'!D:D,'Прайс работы и услуги'!B:B,B186)</f>
        <v>0</v>
      </c>
      <c r="H186" s="55">
        <f t="shared" si="76"/>
        <v>0</v>
      </c>
      <c r="I186" s="61"/>
      <c r="J186" s="62"/>
      <c r="K186" s="63"/>
      <c r="L186" s="53">
        <f>SUMIFS('Прайс материалы'!I:I,'Прайс материалы'!A:A,I186)</f>
        <v>0</v>
      </c>
      <c r="M186" s="53">
        <f t="shared" si="74"/>
        <v>0</v>
      </c>
      <c r="N186" s="54">
        <f>SUMIFS('Прайс материалы'!C:C,'Прайс материалы'!A:A,I186)</f>
        <v>0</v>
      </c>
      <c r="O186" s="58">
        <f t="shared" si="77"/>
        <v>0</v>
      </c>
      <c r="P186" s="199"/>
      <c r="Q186" s="22" t="str">
        <f t="shared" si="71"/>
        <v>-</v>
      </c>
      <c r="R186" s="22" t="str">
        <f t="shared" si="72"/>
        <v>-</v>
      </c>
    </row>
    <row r="187">
      <c r="A187" s="49"/>
      <c r="B187" s="67"/>
      <c r="C187" s="68"/>
      <c r="D187" s="69"/>
      <c r="E187" s="53">
        <f>SUMIFS('Прайс работы и услуги'!J:J,'Прайс работы и услуги'!B:B,B187)</f>
        <v>0</v>
      </c>
      <c r="F187" s="53">
        <f t="shared" si="69"/>
        <v>0</v>
      </c>
      <c r="G187" s="54">
        <f>SUMIFS('Прайс работы и услуги'!D:D,'Прайс работы и услуги'!B:B,B187)</f>
        <v>0</v>
      </c>
      <c r="H187" s="55">
        <f t="shared" si="76"/>
        <v>0</v>
      </c>
      <c r="I187" s="61"/>
      <c r="J187" s="62"/>
      <c r="K187" s="63"/>
      <c r="L187" s="53">
        <f>SUMIFS('Прайс материалы'!I:I,'Прайс материалы'!A:A,I187)</f>
        <v>0</v>
      </c>
      <c r="M187" s="53">
        <f t="shared" si="74"/>
        <v>0</v>
      </c>
      <c r="N187" s="54">
        <f>SUMIFS('Прайс материалы'!C:C,'Прайс материалы'!A:A,I187)</f>
        <v>0</v>
      </c>
      <c r="O187" s="58">
        <f t="shared" si="77"/>
        <v>0</v>
      </c>
      <c r="P187" s="199"/>
      <c r="Q187" s="22" t="str">
        <f t="shared" si="71"/>
        <v>-</v>
      </c>
      <c r="R187" s="22" t="str">
        <f t="shared" si="72"/>
        <v>-</v>
      </c>
    </row>
    <row r="188">
      <c r="A188" s="49"/>
      <c r="B188" s="67"/>
      <c r="C188" s="68"/>
      <c r="D188" s="69"/>
      <c r="E188" s="53">
        <f>SUMIFS('Прайс работы и услуги'!J:J,'Прайс работы и услуги'!B:B,B188)</f>
        <v>0</v>
      </c>
      <c r="F188" s="53">
        <f t="shared" si="69"/>
        <v>0</v>
      </c>
      <c r="G188" s="54">
        <f>SUMIFS('Прайс работы и услуги'!D:D,'Прайс работы и услуги'!B:B,B188)</f>
        <v>0</v>
      </c>
      <c r="H188" s="55">
        <f t="shared" si="76"/>
        <v>0</v>
      </c>
      <c r="I188" s="61"/>
      <c r="J188" s="62"/>
      <c r="K188" s="63"/>
      <c r="L188" s="53">
        <f>SUMIFS('Прайс материалы'!I:I,'Прайс материалы'!A:A,I188)</f>
        <v>0</v>
      </c>
      <c r="M188" s="53">
        <f t="shared" si="74"/>
        <v>0</v>
      </c>
      <c r="N188" s="54">
        <f>SUMIFS('Прайс материалы'!C:C,'Прайс материалы'!A:A,I188)</f>
        <v>0</v>
      </c>
      <c r="O188" s="58">
        <f t="shared" si="77"/>
        <v>0</v>
      </c>
      <c r="P188" s="199"/>
      <c r="Q188" s="22" t="str">
        <f t="shared" si="71"/>
        <v>-</v>
      </c>
      <c r="R188" s="22" t="str">
        <f t="shared" si="72"/>
        <v>-</v>
      </c>
    </row>
    <row r="189">
      <c r="A189" s="49"/>
      <c r="B189" s="67"/>
      <c r="C189" s="68"/>
      <c r="D189" s="69"/>
      <c r="E189" s="53">
        <f>SUMIFS('Прайс работы и услуги'!J:J,'Прайс работы и услуги'!B:B,B189)</f>
        <v>0</v>
      </c>
      <c r="F189" s="53">
        <f t="shared" si="69"/>
        <v>0</v>
      </c>
      <c r="G189" s="54">
        <f>SUMIFS('Прайс работы и услуги'!D:D,'Прайс работы и услуги'!B:B,B189)</f>
        <v>0</v>
      </c>
      <c r="H189" s="55">
        <f t="shared" si="76"/>
        <v>0</v>
      </c>
      <c r="I189" s="61"/>
      <c r="J189" s="62"/>
      <c r="K189" s="63"/>
      <c r="L189" s="53">
        <f>SUMIFS('Прайс материалы'!I:I,'Прайс материалы'!A:A,I189)</f>
        <v>0</v>
      </c>
      <c r="M189" s="53">
        <f t="shared" si="74"/>
        <v>0</v>
      </c>
      <c r="N189" s="54">
        <f>SUMIFS('Прайс материалы'!C:C,'Прайс материалы'!A:A,I189)</f>
        <v>0</v>
      </c>
      <c r="O189" s="58">
        <f t="shared" si="77"/>
        <v>0</v>
      </c>
      <c r="P189" s="199"/>
      <c r="Q189" s="22" t="str">
        <f t="shared" si="71"/>
        <v>-</v>
      </c>
      <c r="R189" s="22" t="str">
        <f t="shared" si="72"/>
        <v>-</v>
      </c>
    </row>
    <row r="190">
      <c r="A190" s="49"/>
      <c r="B190" s="67"/>
      <c r="C190" s="68"/>
      <c r="D190" s="69"/>
      <c r="E190" s="53">
        <f>SUMIFS('Прайс работы и услуги'!J:J,'Прайс работы и услуги'!B:B,B190)</f>
        <v>0</v>
      </c>
      <c r="F190" s="53">
        <f t="shared" si="69"/>
        <v>0</v>
      </c>
      <c r="G190" s="54">
        <f>SUMIFS('Прайс работы и услуги'!D:D,'Прайс работы и услуги'!B:B,B190)</f>
        <v>0</v>
      </c>
      <c r="H190" s="55">
        <f t="shared" si="76"/>
        <v>0</v>
      </c>
      <c r="I190" s="61"/>
      <c r="J190" s="62"/>
      <c r="K190" s="63"/>
      <c r="L190" s="53">
        <f>SUMIFS('Прайс материалы'!I:I,'Прайс материалы'!A:A,I190)</f>
        <v>0</v>
      </c>
      <c r="M190" s="53">
        <f t="shared" si="74"/>
        <v>0</v>
      </c>
      <c r="N190" s="54">
        <f>SUMIFS('Прайс материалы'!C:C,'Прайс материалы'!A:A,I190)</f>
        <v>0</v>
      </c>
      <c r="O190" s="58">
        <f t="shared" si="77"/>
        <v>0</v>
      </c>
      <c r="P190" s="199"/>
      <c r="Q190" s="22" t="str">
        <f t="shared" si="71"/>
        <v>-</v>
      </c>
      <c r="R190" s="22" t="str">
        <f t="shared" si="72"/>
        <v>-</v>
      </c>
    </row>
    <row r="191">
      <c r="A191" s="49"/>
      <c r="B191" s="67"/>
      <c r="C191" s="68"/>
      <c r="D191" s="69"/>
      <c r="E191" s="53">
        <f>SUMIFS('Прайс работы и услуги'!J:J,'Прайс работы и услуги'!B:B,B191)</f>
        <v>0</v>
      </c>
      <c r="F191" s="53">
        <f t="shared" si="69"/>
        <v>0</v>
      </c>
      <c r="G191" s="54">
        <f>SUMIFS('Прайс работы и услуги'!D:D,'Прайс работы и услуги'!B:B,B191)</f>
        <v>0</v>
      </c>
      <c r="H191" s="55">
        <f t="shared" si="76"/>
        <v>0</v>
      </c>
      <c r="I191" s="61"/>
      <c r="J191" s="62"/>
      <c r="K191" s="63"/>
      <c r="L191" s="53">
        <f>SUMIFS('Прайс материалы'!I:I,'Прайс материалы'!A:A,I191)</f>
        <v>0</v>
      </c>
      <c r="M191" s="53">
        <f t="shared" si="74"/>
        <v>0</v>
      </c>
      <c r="N191" s="54">
        <f>SUMIFS('Прайс материалы'!C:C,'Прайс материалы'!A:A,I191)</f>
        <v>0</v>
      </c>
      <c r="O191" s="58">
        <f t="shared" si="77"/>
        <v>0</v>
      </c>
      <c r="P191" s="199"/>
      <c r="Q191" s="22" t="str">
        <f t="shared" si="71"/>
        <v>-</v>
      </c>
      <c r="R191" s="22" t="str">
        <f t="shared" si="72"/>
        <v>-</v>
      </c>
    </row>
    <row r="192">
      <c r="A192" s="49"/>
      <c r="B192" s="67"/>
      <c r="C192" s="68"/>
      <c r="D192" s="69"/>
      <c r="E192" s="53">
        <f>SUMIFS('Прайс работы и услуги'!J:J,'Прайс работы и услуги'!B:B,B192)</f>
        <v>0</v>
      </c>
      <c r="F192" s="53">
        <f t="shared" si="69"/>
        <v>0</v>
      </c>
      <c r="G192" s="54">
        <f>SUMIFS('Прайс работы и услуги'!D:D,'Прайс работы и услуги'!B:B,B192)</f>
        <v>0</v>
      </c>
      <c r="H192" s="55">
        <f t="shared" si="76"/>
        <v>0</v>
      </c>
      <c r="I192" s="61"/>
      <c r="J192" s="62"/>
      <c r="K192" s="63"/>
      <c r="L192" s="53">
        <f>SUMIFS('Прайс материалы'!I:I,'Прайс материалы'!A:A,I192)</f>
        <v>0</v>
      </c>
      <c r="M192" s="53">
        <f t="shared" si="74"/>
        <v>0</v>
      </c>
      <c r="N192" s="54">
        <f>SUMIFS('Прайс материалы'!C:C,'Прайс материалы'!A:A,I192)</f>
        <v>0</v>
      </c>
      <c r="O192" s="58">
        <f t="shared" si="77"/>
        <v>0</v>
      </c>
      <c r="P192" s="199"/>
      <c r="Q192" s="22" t="str">
        <f t="shared" si="71"/>
        <v>-</v>
      </c>
      <c r="R192" s="22" t="str">
        <f t="shared" si="72"/>
        <v>-</v>
      </c>
    </row>
    <row r="193">
      <c r="A193" s="49"/>
      <c r="B193" s="67"/>
      <c r="C193" s="68"/>
      <c r="D193" s="69"/>
      <c r="E193" s="53">
        <f>SUMIFS('Прайс работы и услуги'!J:J,'Прайс работы и услуги'!B:B,B193)</f>
        <v>0</v>
      </c>
      <c r="F193" s="53">
        <f t="shared" si="69"/>
        <v>0</v>
      </c>
      <c r="G193" s="54">
        <f>SUMIFS('Прайс работы и услуги'!D:D,'Прайс работы и услуги'!B:B,B193)</f>
        <v>0</v>
      </c>
      <c r="H193" s="55">
        <f t="shared" si="76"/>
        <v>0</v>
      </c>
      <c r="I193" s="61"/>
      <c r="J193" s="62"/>
      <c r="K193" s="63"/>
      <c r="L193" s="53">
        <f>SUMIFS('Прайс материалы'!I:I,'Прайс материалы'!A:A,I193)</f>
        <v>0</v>
      </c>
      <c r="M193" s="53">
        <f t="shared" si="74"/>
        <v>0</v>
      </c>
      <c r="N193" s="54">
        <f>SUMIFS('Прайс материалы'!C:C,'Прайс материалы'!A:A,I193)</f>
        <v>0</v>
      </c>
      <c r="O193" s="58">
        <f t="shared" si="77"/>
        <v>0</v>
      </c>
      <c r="P193" s="199"/>
      <c r="Q193" s="22" t="str">
        <f t="shared" si="71"/>
        <v>-</v>
      </c>
      <c r="R193" s="22" t="str">
        <f t="shared" si="72"/>
        <v>-</v>
      </c>
    </row>
    <row r="194">
      <c r="A194" s="49"/>
      <c r="B194" s="67"/>
      <c r="C194" s="68"/>
      <c r="D194" s="69"/>
      <c r="E194" s="53">
        <f>SUMIFS('Прайс работы и услуги'!J:J,'Прайс работы и услуги'!B:B,B194)</f>
        <v>0</v>
      </c>
      <c r="F194" s="53">
        <f t="shared" si="69"/>
        <v>0</v>
      </c>
      <c r="G194" s="54">
        <f>SUMIFS('Прайс работы и услуги'!D:D,'Прайс работы и услуги'!B:B,B194)</f>
        <v>0</v>
      </c>
      <c r="H194" s="55">
        <f t="shared" si="76"/>
        <v>0</v>
      </c>
      <c r="I194" s="61"/>
      <c r="J194" s="62"/>
      <c r="K194" s="63"/>
      <c r="L194" s="53">
        <f>SUMIFS('Прайс материалы'!I:I,'Прайс материалы'!A:A,I194)</f>
        <v>0</v>
      </c>
      <c r="M194" s="53">
        <f t="shared" si="74"/>
        <v>0</v>
      </c>
      <c r="N194" s="54">
        <f>SUMIFS('Прайс материалы'!C:C,'Прайс материалы'!A:A,I194)</f>
        <v>0</v>
      </c>
      <c r="O194" s="58">
        <f t="shared" si="77"/>
        <v>0</v>
      </c>
      <c r="P194" s="199"/>
      <c r="Q194" s="22" t="str">
        <f t="shared" si="71"/>
        <v>-</v>
      </c>
      <c r="R194" s="22" t="str">
        <f t="shared" si="72"/>
        <v>-</v>
      </c>
    </row>
    <row r="195">
      <c r="A195" s="49"/>
      <c r="B195" s="172"/>
      <c r="C195" s="173"/>
      <c r="D195" s="113"/>
      <c r="E195" s="53">
        <f>SUMIFS('Прайс работы и услуги'!J:J,'Прайс работы и услуги'!B:B,B195)</f>
        <v>0</v>
      </c>
      <c r="F195" s="53">
        <f t="shared" si="69"/>
        <v>0</v>
      </c>
      <c r="G195" s="54">
        <f>SUMIFS('Прайс работы и услуги'!D:D,'Прайс работы и услуги'!B:B,B195)</f>
        <v>0</v>
      </c>
      <c r="H195" s="55">
        <f t="shared" si="76"/>
        <v>0</v>
      </c>
      <c r="I195" s="61"/>
      <c r="J195" s="62"/>
      <c r="K195" s="63"/>
      <c r="L195" s="53">
        <f>SUMIFS('Прайс материалы'!I:I,'Прайс материалы'!A:A,I195)</f>
        <v>0</v>
      </c>
      <c r="M195" s="53">
        <f t="shared" si="74"/>
        <v>0</v>
      </c>
      <c r="N195" s="54">
        <f>SUMIFS('Прайс материалы'!C:C,'Прайс материалы'!A:A,I195)</f>
        <v>0</v>
      </c>
      <c r="O195" s="58">
        <f t="shared" si="77"/>
        <v>0</v>
      </c>
      <c r="P195" s="199"/>
      <c r="Q195" s="22" t="str">
        <f t="shared" si="71"/>
        <v>-</v>
      </c>
      <c r="R195" s="22" t="str">
        <f t="shared" si="72"/>
        <v>-</v>
      </c>
    </row>
    <row r="196">
      <c r="A196" s="49"/>
      <c r="B196" s="105"/>
      <c r="C196" s="174"/>
      <c r="D196" s="65"/>
      <c r="E196" s="53">
        <f>SUMIFS('Прайс работы и услуги'!J:J,'Прайс работы и услуги'!B:B,B196)</f>
        <v>0</v>
      </c>
      <c r="F196" s="53">
        <f t="shared" si="69"/>
        <v>0</v>
      </c>
      <c r="G196" s="54">
        <f>SUMIFS('Прайс работы и услуги'!D:D,'Прайс работы и услуги'!B:B,B196)</f>
        <v>0</v>
      </c>
      <c r="H196" s="55">
        <f t="shared" si="76"/>
        <v>0</v>
      </c>
      <c r="I196" s="61"/>
      <c r="J196" s="62"/>
      <c r="K196" s="63"/>
      <c r="L196" s="53">
        <f>SUMIFS('Прайс материалы'!I:I,'Прайс материалы'!A:A,I196)</f>
        <v>0</v>
      </c>
      <c r="M196" s="53">
        <f t="shared" si="74"/>
        <v>0</v>
      </c>
      <c r="N196" s="54">
        <f>SUMIFS('Прайс материалы'!C:C,'Прайс материалы'!A:A,I196)</f>
        <v>0</v>
      </c>
      <c r="O196" s="58">
        <f t="shared" si="77"/>
        <v>0</v>
      </c>
      <c r="P196" s="199"/>
      <c r="Q196" s="22" t="str">
        <f t="shared" si="71"/>
        <v>-</v>
      </c>
      <c r="R196" s="22" t="str">
        <f t="shared" si="72"/>
        <v>-</v>
      </c>
    </row>
    <row r="197">
      <c r="A197" s="49"/>
      <c r="B197" s="175"/>
      <c r="C197" s="176"/>
      <c r="D197" s="177"/>
      <c r="E197" s="53">
        <f>SUMIFS('Прайс работы и услуги'!J:J,'Прайс работы и услуги'!B:B,B197)</f>
        <v>0</v>
      </c>
      <c r="F197" s="53">
        <f t="shared" si="69"/>
        <v>0</v>
      </c>
      <c r="G197" s="54">
        <f>SUMIFS('Прайс работы и услуги'!D:D,'Прайс работы и услуги'!B:B,B197)</f>
        <v>0</v>
      </c>
      <c r="H197" s="55">
        <f t="shared" si="76"/>
        <v>0</v>
      </c>
      <c r="I197" s="61"/>
      <c r="J197" s="62"/>
      <c r="K197" s="63"/>
      <c r="L197" s="53">
        <f>SUMIFS('Прайс материалы'!I:I,'Прайс материалы'!A:A,I197)</f>
        <v>0</v>
      </c>
      <c r="M197" s="53">
        <f t="shared" si="74"/>
        <v>0</v>
      </c>
      <c r="N197" s="54">
        <f>SUMIFS('Прайс материалы'!C:C,'Прайс материалы'!A:A,I197)</f>
        <v>0</v>
      </c>
      <c r="O197" s="58">
        <f t="shared" si="77"/>
        <v>0</v>
      </c>
      <c r="P197" s="199"/>
      <c r="Q197" s="22" t="str">
        <f t="shared" si="71"/>
        <v>-</v>
      </c>
      <c r="R197" s="22" t="str">
        <f t="shared" si="72"/>
        <v>-</v>
      </c>
    </row>
    <row r="198">
      <c r="A198" s="49"/>
      <c r="B198" s="178"/>
      <c r="C198" s="179"/>
      <c r="D198" s="180"/>
      <c r="E198" s="53">
        <f>SUMIFS('Прайс работы и услуги'!J:J,'Прайс работы и услуги'!B:B,B198)</f>
        <v>0</v>
      </c>
      <c r="F198" s="53">
        <f t="shared" si="69"/>
        <v>0</v>
      </c>
      <c r="G198" s="54">
        <f>SUMIFS('Прайс работы и услуги'!D:D,'Прайс работы и услуги'!B:B,B198)</f>
        <v>0</v>
      </c>
      <c r="H198" s="55">
        <f t="shared" si="76"/>
        <v>0</v>
      </c>
      <c r="I198" s="61"/>
      <c r="J198" s="62"/>
      <c r="K198" s="63"/>
      <c r="L198" s="53">
        <f>SUMIFS('Прайс материалы'!I:I,'Прайс материалы'!A:A,I198)</f>
        <v>0</v>
      </c>
      <c r="M198" s="53">
        <f t="shared" si="74"/>
        <v>0</v>
      </c>
      <c r="N198" s="54">
        <f>SUMIFS('Прайс материалы'!C:C,'Прайс материалы'!A:A,I198)</f>
        <v>0</v>
      </c>
      <c r="O198" s="58">
        <f t="shared" si="77"/>
        <v>0</v>
      </c>
      <c r="P198" s="199"/>
      <c r="Q198" s="22" t="str">
        <f t="shared" si="71"/>
        <v>-</v>
      </c>
      <c r="R198" s="22" t="str">
        <f t="shared" si="72"/>
        <v>-</v>
      </c>
    </row>
    <row r="199">
      <c r="A199" s="49"/>
      <c r="B199" s="178"/>
      <c r="C199" s="179"/>
      <c r="D199" s="180"/>
      <c r="E199" s="53">
        <f>SUMIFS('Прайс работы и услуги'!J:J,'Прайс работы и услуги'!B:B,B199)</f>
        <v>0</v>
      </c>
      <c r="F199" s="53">
        <f t="shared" si="69"/>
        <v>0</v>
      </c>
      <c r="G199" s="54">
        <f>SUMIFS('Прайс работы и услуги'!D:D,'Прайс работы и услуги'!B:B,B199)</f>
        <v>0</v>
      </c>
      <c r="H199" s="55">
        <f t="shared" si="76"/>
        <v>0</v>
      </c>
      <c r="I199" s="61"/>
      <c r="J199" s="62"/>
      <c r="K199" s="63"/>
      <c r="L199" s="53">
        <f>SUMIFS('Прайс материалы'!I:I,'Прайс материалы'!A:A,I199)</f>
        <v>0</v>
      </c>
      <c r="M199" s="53">
        <f t="shared" si="74"/>
        <v>0</v>
      </c>
      <c r="N199" s="54">
        <f>SUMIFS('Прайс материалы'!C:C,'Прайс материалы'!A:A,I199)</f>
        <v>0</v>
      </c>
      <c r="O199" s="58">
        <f t="shared" si="77"/>
        <v>0</v>
      </c>
      <c r="P199" s="199"/>
      <c r="Q199" s="22" t="str">
        <f t="shared" si="71"/>
        <v>-</v>
      </c>
      <c r="R199" s="22" t="str">
        <f t="shared" si="72"/>
        <v>-</v>
      </c>
    </row>
    <row r="200">
      <c r="A200" s="49"/>
      <c r="B200" s="105"/>
      <c r="C200" s="174"/>
      <c r="D200" s="65"/>
      <c r="E200" s="53">
        <f>SUMIFS('Прайс работы и услуги'!J:J,'Прайс работы и услуги'!B:B,B200)</f>
        <v>0</v>
      </c>
      <c r="F200" s="53">
        <f t="shared" si="69"/>
        <v>0</v>
      </c>
      <c r="G200" s="54">
        <f>SUMIFS('Прайс работы и услуги'!D:D,'Прайс работы и услуги'!B:B,B200)</f>
        <v>0</v>
      </c>
      <c r="H200" s="55">
        <f t="shared" si="76"/>
        <v>0</v>
      </c>
      <c r="I200" s="61"/>
      <c r="J200" s="62"/>
      <c r="K200" s="63"/>
      <c r="L200" s="53">
        <f>SUMIFS('Прайс материалы'!I:I,'Прайс материалы'!A:A,I200)</f>
        <v>0</v>
      </c>
      <c r="M200" s="53">
        <f t="shared" si="74"/>
        <v>0</v>
      </c>
      <c r="N200" s="54">
        <f>SUMIFS('Прайс материалы'!C:C,'Прайс материалы'!A:A,I200)</f>
        <v>0</v>
      </c>
      <c r="O200" s="58">
        <f t="shared" si="77"/>
        <v>0</v>
      </c>
      <c r="P200" s="199"/>
      <c r="Q200" s="22" t="str">
        <f t="shared" si="71"/>
        <v>-</v>
      </c>
      <c r="R200" s="22" t="str">
        <f t="shared" si="72"/>
        <v>-</v>
      </c>
    </row>
    <row r="201">
      <c r="A201" s="49"/>
      <c r="B201" s="105"/>
      <c r="C201" s="174"/>
      <c r="D201" s="65"/>
      <c r="E201" s="53">
        <f>SUMIFS('Прайс работы и услуги'!J:J,'Прайс работы и услуги'!B:B,B201)</f>
        <v>0</v>
      </c>
      <c r="F201" s="53">
        <f t="shared" si="69"/>
        <v>0</v>
      </c>
      <c r="G201" s="54">
        <f>SUMIFS('Прайс работы и услуги'!D:D,'Прайс работы и услуги'!B:B,B201)</f>
        <v>0</v>
      </c>
      <c r="H201" s="55">
        <f t="shared" si="76"/>
        <v>0</v>
      </c>
      <c r="I201" s="61"/>
      <c r="J201" s="62"/>
      <c r="K201" s="63"/>
      <c r="L201" s="53">
        <f>SUMIFS('Прайс материалы'!I:I,'Прайс материалы'!A:A,I201)</f>
        <v>0</v>
      </c>
      <c r="M201" s="53">
        <f t="shared" si="74"/>
        <v>0</v>
      </c>
      <c r="N201" s="54">
        <f>SUMIFS('Прайс материалы'!C:C,'Прайс материалы'!A:A,I201)</f>
        <v>0</v>
      </c>
      <c r="O201" s="58">
        <f t="shared" si="77"/>
        <v>0</v>
      </c>
      <c r="P201" s="199"/>
      <c r="Q201" s="22" t="str">
        <f t="shared" si="71"/>
        <v>-</v>
      </c>
      <c r="R201" s="22" t="str">
        <f t="shared" si="72"/>
        <v>-</v>
      </c>
    </row>
    <row r="202">
      <c r="A202" s="49"/>
      <c r="B202" s="59"/>
      <c r="C202" s="114"/>
      <c r="D202" s="65"/>
      <c r="E202" s="53">
        <f>SUMIFS('Прайс работы и услуги'!J:J,'Прайс работы и услуги'!B:B,B202)</f>
        <v>0</v>
      </c>
      <c r="F202" s="53">
        <f t="shared" si="69"/>
        <v>0</v>
      </c>
      <c r="G202" s="54">
        <f>SUMIFS('Прайс работы и услуги'!D:D,'Прайс работы и услуги'!B:B,B202)</f>
        <v>0</v>
      </c>
      <c r="H202" s="55">
        <f t="shared" si="76"/>
        <v>0</v>
      </c>
      <c r="I202" s="61"/>
      <c r="J202" s="62"/>
      <c r="K202" s="63"/>
      <c r="L202" s="53">
        <f>SUMIFS('Прайс материалы'!I:I,'Прайс материалы'!A:A,I202)</f>
        <v>0</v>
      </c>
      <c r="M202" s="53">
        <f t="shared" si="74"/>
        <v>0</v>
      </c>
      <c r="N202" s="54">
        <f>SUMIFS('Прайс материалы'!C:C,'Прайс материалы'!A:A,I202)</f>
        <v>0</v>
      </c>
      <c r="O202" s="58">
        <f t="shared" si="77"/>
        <v>0</v>
      </c>
      <c r="P202" s="199"/>
      <c r="Q202" s="22" t="str">
        <f t="shared" si="71"/>
        <v>-</v>
      </c>
      <c r="R202" s="22" t="str">
        <f t="shared" si="72"/>
        <v>-</v>
      </c>
    </row>
    <row r="203">
      <c r="A203" s="49"/>
      <c r="B203" s="67"/>
      <c r="C203" s="68"/>
      <c r="D203" s="69"/>
      <c r="E203" s="53">
        <f>SUMIFS('Прайс работы и услуги'!J:J,'Прайс работы и услуги'!B:B,B203)</f>
        <v>0</v>
      </c>
      <c r="F203" s="53">
        <f t="shared" si="69"/>
        <v>0</v>
      </c>
      <c r="G203" s="54">
        <f>SUMIFS('Прайс работы и услуги'!D:D,'Прайс работы и услуги'!B:B,B203)</f>
        <v>0</v>
      </c>
      <c r="H203" s="55">
        <f t="shared" si="76"/>
        <v>0</v>
      </c>
      <c r="I203" s="61"/>
      <c r="J203" s="62"/>
      <c r="K203" s="63"/>
      <c r="L203" s="53">
        <f>SUMIFS('Прайс материалы'!I:I,'Прайс материалы'!A:A,I203)</f>
        <v>0</v>
      </c>
      <c r="M203" s="53">
        <f t="shared" si="74"/>
        <v>0</v>
      </c>
      <c r="N203" s="54">
        <f>SUMIFS('Прайс материалы'!C:C,'Прайс материалы'!A:A,I203)</f>
        <v>0</v>
      </c>
      <c r="O203" s="58">
        <f t="shared" si="77"/>
        <v>0</v>
      </c>
      <c r="P203" s="199"/>
      <c r="Q203" s="22" t="str">
        <f t="shared" si="71"/>
        <v>-</v>
      </c>
      <c r="R203" s="22" t="str">
        <f t="shared" si="72"/>
        <v>-</v>
      </c>
    </row>
    <row r="204">
      <c r="A204" s="49"/>
      <c r="B204" s="67"/>
      <c r="C204" s="68"/>
      <c r="D204" s="69"/>
      <c r="E204" s="53">
        <f>SUMIFS('Прайс работы и услуги'!J:J,'Прайс работы и услуги'!B:B,B204)</f>
        <v>0</v>
      </c>
      <c r="F204" s="53">
        <f t="shared" si="69"/>
        <v>0</v>
      </c>
      <c r="G204" s="54">
        <f>SUMIFS('Прайс работы и услуги'!D:D,'Прайс работы и услуги'!B:B,B204)</f>
        <v>0</v>
      </c>
      <c r="H204" s="55">
        <f t="shared" si="76"/>
        <v>0</v>
      </c>
      <c r="I204" s="61"/>
      <c r="J204" s="62"/>
      <c r="K204" s="63"/>
      <c r="L204" s="53">
        <f>SUMIFS('Прайс материалы'!I:I,'Прайс материалы'!A:A,I204)</f>
        <v>0</v>
      </c>
      <c r="M204" s="53">
        <f t="shared" si="74"/>
        <v>0</v>
      </c>
      <c r="N204" s="54">
        <f>SUMIFS('Прайс материалы'!C:C,'Прайс материалы'!A:A,I204)</f>
        <v>0</v>
      </c>
      <c r="O204" s="58">
        <f t="shared" si="77"/>
        <v>0</v>
      </c>
      <c r="P204" s="199"/>
      <c r="Q204" s="22" t="str">
        <f t="shared" si="71"/>
        <v>-</v>
      </c>
      <c r="R204" s="22" t="str">
        <f t="shared" si="72"/>
        <v>-</v>
      </c>
    </row>
    <row r="205">
      <c r="A205" s="49"/>
      <c r="B205" s="67"/>
      <c r="C205" s="68"/>
      <c r="D205" s="69"/>
      <c r="E205" s="53">
        <f>SUMIFS('Прайс работы и услуги'!J:J,'Прайс работы и услуги'!B:B,B205)</f>
        <v>0</v>
      </c>
      <c r="F205" s="53">
        <f t="shared" si="69"/>
        <v>0</v>
      </c>
      <c r="G205" s="54">
        <f>SUMIFS('Прайс работы и услуги'!D:D,'Прайс работы и услуги'!B:B,B205)</f>
        <v>0</v>
      </c>
      <c r="H205" s="55">
        <f t="shared" si="76"/>
        <v>0</v>
      </c>
      <c r="I205" s="61"/>
      <c r="J205" s="62"/>
      <c r="K205" s="63"/>
      <c r="L205" s="53">
        <f>SUMIFS('Прайс материалы'!I:I,'Прайс материалы'!A:A,I205)</f>
        <v>0</v>
      </c>
      <c r="M205" s="53">
        <f t="shared" si="74"/>
        <v>0</v>
      </c>
      <c r="N205" s="54">
        <f>SUMIFS('Прайс материалы'!C:C,'Прайс материалы'!A:A,I205)</f>
        <v>0</v>
      </c>
      <c r="O205" s="58">
        <f t="shared" si="77"/>
        <v>0</v>
      </c>
      <c r="P205" s="199"/>
      <c r="Q205" s="22" t="str">
        <f t="shared" si="71"/>
        <v>-</v>
      </c>
      <c r="R205" s="22" t="str">
        <f t="shared" si="72"/>
        <v>-</v>
      </c>
    </row>
    <row r="206">
      <c r="A206" s="49"/>
      <c r="B206" s="67"/>
      <c r="C206" s="68"/>
      <c r="D206" s="69"/>
      <c r="E206" s="53">
        <f>SUMIFS('Прайс работы и услуги'!J:J,'Прайс работы и услуги'!B:B,B206)</f>
        <v>0</v>
      </c>
      <c r="F206" s="53">
        <f t="shared" si="69"/>
        <v>0</v>
      </c>
      <c r="G206" s="54">
        <f>SUMIFS('Прайс работы и услуги'!D:D,'Прайс работы и услуги'!B:B,B206)</f>
        <v>0</v>
      </c>
      <c r="H206" s="55">
        <f t="shared" si="76"/>
        <v>0</v>
      </c>
      <c r="I206" s="61"/>
      <c r="J206" s="62"/>
      <c r="K206" s="63"/>
      <c r="L206" s="53">
        <f>SUMIFS('Прайс материалы'!I:I,'Прайс материалы'!A:A,I206)</f>
        <v>0</v>
      </c>
      <c r="M206" s="53">
        <f t="shared" si="74"/>
        <v>0</v>
      </c>
      <c r="N206" s="54">
        <f>SUMIFS('Прайс материалы'!C:C,'Прайс материалы'!A:A,I206)</f>
        <v>0</v>
      </c>
      <c r="O206" s="58">
        <f t="shared" si="77"/>
        <v>0</v>
      </c>
      <c r="P206" s="199"/>
      <c r="Q206" s="22" t="str">
        <f t="shared" si="71"/>
        <v>-</v>
      </c>
      <c r="R206" s="22" t="str">
        <f t="shared" si="72"/>
        <v>-</v>
      </c>
    </row>
    <row r="207">
      <c r="A207" s="49"/>
      <c r="B207" s="178"/>
      <c r="C207" s="68"/>
      <c r="D207" s="69"/>
      <c r="E207" s="53">
        <f>SUMIFS('Прайс работы и услуги'!J:J,'Прайс работы и услуги'!B:B,B207)</f>
        <v>0</v>
      </c>
      <c r="F207" s="53">
        <f t="shared" si="69"/>
        <v>0</v>
      </c>
      <c r="G207" s="54">
        <f>SUMIFS('Прайс работы и услуги'!D:D,'Прайс работы и услуги'!B:B,B207)</f>
        <v>0</v>
      </c>
      <c r="H207" s="55">
        <f t="shared" si="76"/>
        <v>0</v>
      </c>
      <c r="I207" s="61"/>
      <c r="J207" s="62"/>
      <c r="K207" s="63"/>
      <c r="L207" s="53">
        <f>SUMIFS('Прайс материалы'!I:I,'Прайс материалы'!A:A,I207)</f>
        <v>0</v>
      </c>
      <c r="M207" s="53">
        <f t="shared" si="74"/>
        <v>0</v>
      </c>
      <c r="N207" s="54">
        <f>SUMIFS('Прайс материалы'!C:C,'Прайс материалы'!A:A,I207)</f>
        <v>0</v>
      </c>
      <c r="O207" s="58">
        <f t="shared" si="77"/>
        <v>0</v>
      </c>
      <c r="P207" s="199"/>
      <c r="Q207" s="22" t="str">
        <f t="shared" si="71"/>
        <v>-</v>
      </c>
      <c r="R207" s="22" t="str">
        <f t="shared" si="72"/>
        <v>-</v>
      </c>
    </row>
    <row r="208">
      <c r="A208" s="49"/>
      <c r="B208" s="67"/>
      <c r="C208" s="68"/>
      <c r="D208" s="69"/>
      <c r="E208" s="53">
        <f>SUMIFS('Прайс работы и услуги'!J:J,'Прайс работы и услуги'!B:B,B208)</f>
        <v>0</v>
      </c>
      <c r="F208" s="53">
        <f t="shared" si="69"/>
        <v>0</v>
      </c>
      <c r="G208" s="54">
        <f>SUMIFS('Прайс работы и услуги'!D:D,'Прайс работы и услуги'!B:B,B208)</f>
        <v>0</v>
      </c>
      <c r="H208" s="55">
        <f t="shared" si="76"/>
        <v>0</v>
      </c>
      <c r="I208" s="61"/>
      <c r="J208" s="62"/>
      <c r="K208" s="63"/>
      <c r="L208" s="53">
        <f>SUMIFS('Прайс материалы'!I:I,'Прайс материалы'!A:A,I208)</f>
        <v>0</v>
      </c>
      <c r="M208" s="53">
        <f t="shared" si="74"/>
        <v>0</v>
      </c>
      <c r="N208" s="54">
        <f>SUMIFS('Прайс материалы'!C:C,'Прайс материалы'!A:A,I208)</f>
        <v>0</v>
      </c>
      <c r="O208" s="58">
        <f t="shared" si="77"/>
        <v>0</v>
      </c>
      <c r="P208" s="199"/>
      <c r="Q208" s="22" t="str">
        <f t="shared" si="71"/>
        <v>-</v>
      </c>
      <c r="R208" s="22" t="str">
        <f t="shared" si="72"/>
        <v>-</v>
      </c>
    </row>
    <row r="209">
      <c r="A209" s="49"/>
      <c r="B209" s="67"/>
      <c r="C209" s="68"/>
      <c r="D209" s="69"/>
      <c r="E209" s="53">
        <f>SUMIFS('Прайс работы и услуги'!J:J,'Прайс работы и услуги'!B:B,B209)</f>
        <v>0</v>
      </c>
      <c r="F209" s="53">
        <f t="shared" si="69"/>
        <v>0</v>
      </c>
      <c r="G209" s="54">
        <f>SUMIFS('Прайс работы и услуги'!D:D,'Прайс работы и услуги'!B:B,B209)</f>
        <v>0</v>
      </c>
      <c r="H209" s="55">
        <f t="shared" si="76"/>
        <v>0</v>
      </c>
      <c r="I209" s="61"/>
      <c r="J209" s="62"/>
      <c r="K209" s="63"/>
      <c r="L209" s="53">
        <f>SUMIFS('Прайс материалы'!I:I,'Прайс материалы'!A:A,I209)</f>
        <v>0</v>
      </c>
      <c r="M209" s="53">
        <f t="shared" si="74"/>
        <v>0</v>
      </c>
      <c r="N209" s="54">
        <f>SUMIFS('Прайс материалы'!C:C,'Прайс материалы'!A:A,I209)</f>
        <v>0</v>
      </c>
      <c r="O209" s="58">
        <f t="shared" si="77"/>
        <v>0</v>
      </c>
      <c r="P209" s="199"/>
      <c r="Q209" s="22" t="str">
        <f t="shared" si="71"/>
        <v>-</v>
      </c>
      <c r="R209" s="22" t="str">
        <f t="shared" si="72"/>
        <v>-</v>
      </c>
    </row>
    <row r="210">
      <c r="A210" s="49"/>
      <c r="B210" s="67"/>
      <c r="C210" s="68"/>
      <c r="D210" s="69"/>
      <c r="E210" s="53">
        <f>SUMIFS('Прайс работы и услуги'!J:J,'Прайс работы и услуги'!B:B,B210)</f>
        <v>0</v>
      </c>
      <c r="F210" s="53">
        <f t="shared" si="69"/>
        <v>0</v>
      </c>
      <c r="G210" s="54">
        <f>SUMIFS('Прайс работы и услуги'!D:D,'Прайс работы и услуги'!B:B,B210)</f>
        <v>0</v>
      </c>
      <c r="H210" s="55">
        <f t="shared" si="76"/>
        <v>0</v>
      </c>
      <c r="I210" s="61"/>
      <c r="J210" s="62"/>
      <c r="K210" s="63"/>
      <c r="L210" s="53">
        <f>SUMIFS('Прайс материалы'!I:I,'Прайс материалы'!A:A,I210)</f>
        <v>0</v>
      </c>
      <c r="M210" s="53">
        <f t="shared" si="74"/>
        <v>0</v>
      </c>
      <c r="N210" s="54">
        <f>SUMIFS('Прайс материалы'!C:C,'Прайс материалы'!A:A,I210)</f>
        <v>0</v>
      </c>
      <c r="O210" s="58">
        <f t="shared" si="77"/>
        <v>0</v>
      </c>
      <c r="P210" s="199"/>
      <c r="Q210" s="22" t="str">
        <f t="shared" si="71"/>
        <v>-</v>
      </c>
      <c r="R210" s="22" t="str">
        <f t="shared" si="72"/>
        <v>-</v>
      </c>
    </row>
    <row r="211">
      <c r="A211" s="49"/>
      <c r="B211" s="67"/>
      <c r="C211" s="68"/>
      <c r="D211" s="69"/>
      <c r="E211" s="53">
        <f>SUMIFS('Прайс работы и услуги'!J:J,'Прайс работы и услуги'!B:B,B211)</f>
        <v>0</v>
      </c>
      <c r="F211" s="53">
        <f t="shared" si="69"/>
        <v>0</v>
      </c>
      <c r="G211" s="54">
        <f>SUMIFS('Прайс работы и услуги'!D:D,'Прайс работы и услуги'!B:B,B211)</f>
        <v>0</v>
      </c>
      <c r="H211" s="55">
        <f t="shared" si="76"/>
        <v>0</v>
      </c>
      <c r="I211" s="61"/>
      <c r="J211" s="62"/>
      <c r="K211" s="63"/>
      <c r="L211" s="53">
        <f>SUMIFS('Прайс материалы'!I:I,'Прайс материалы'!A:A,I211)</f>
        <v>0</v>
      </c>
      <c r="M211" s="53">
        <f t="shared" si="74"/>
        <v>0</v>
      </c>
      <c r="N211" s="54">
        <f>SUMIFS('Прайс материалы'!C:C,'Прайс материалы'!A:A,I211)</f>
        <v>0</v>
      </c>
      <c r="O211" s="58">
        <f t="shared" si="77"/>
        <v>0</v>
      </c>
      <c r="P211" s="199"/>
      <c r="Q211" s="22" t="str">
        <f t="shared" si="71"/>
        <v>-</v>
      </c>
      <c r="R211" s="22" t="str">
        <f t="shared" si="72"/>
        <v>-</v>
      </c>
    </row>
    <row r="212">
      <c r="A212" s="67"/>
      <c r="B212" s="67"/>
      <c r="C212" s="68"/>
      <c r="D212" s="69"/>
      <c r="E212" s="53">
        <f>SUMIFS('Прайс работы и услуги'!J:J,'Прайс работы и услуги'!B:B,B212)</f>
        <v>0</v>
      </c>
      <c r="F212" s="53">
        <f t="shared" si="69"/>
        <v>0</v>
      </c>
      <c r="G212" s="54">
        <f>SUMIFS('Прайс работы и услуги'!D:D,'Прайс работы и услуги'!B:B,B212)</f>
        <v>0</v>
      </c>
      <c r="H212" s="55">
        <f t="shared" si="76"/>
        <v>0</v>
      </c>
      <c r="I212" s="61"/>
      <c r="J212" s="181"/>
      <c r="K212" s="63"/>
      <c r="L212" s="53">
        <f>SUMIFS('Прайс материалы'!I:I,'Прайс материалы'!A:A,I212)</f>
        <v>0</v>
      </c>
      <c r="M212" s="53">
        <f t="shared" si="74"/>
        <v>0</v>
      </c>
      <c r="N212" s="54">
        <f>SUMIFS('Прайс материалы'!C:C,'Прайс материалы'!A:A,I212)</f>
        <v>0</v>
      </c>
      <c r="O212" s="58">
        <f t="shared" si="77"/>
        <v>0</v>
      </c>
      <c r="P212" s="199"/>
      <c r="Q212" s="22" t="str">
        <f t="shared" si="71"/>
        <v>-</v>
      </c>
      <c r="R212" s="22" t="str">
        <f t="shared" si="72"/>
        <v>-</v>
      </c>
    </row>
    <row r="213">
      <c r="A213" s="67"/>
      <c r="B213" s="67"/>
      <c r="C213" s="68"/>
      <c r="D213" s="69"/>
      <c r="E213" s="53">
        <f>SUMIFS('Прайс работы и услуги'!J:J,'Прайс работы и услуги'!B:B,B213)</f>
        <v>0</v>
      </c>
      <c r="F213" s="53">
        <f t="shared" si="69"/>
        <v>0</v>
      </c>
      <c r="G213" s="54">
        <f>SUMIFS('Прайс работы и услуги'!D:D,'Прайс работы и услуги'!B:B,B213)</f>
        <v>0</v>
      </c>
      <c r="H213" s="55">
        <f t="shared" si="76"/>
        <v>0</v>
      </c>
      <c r="I213" s="61"/>
      <c r="J213" s="181"/>
      <c r="K213" s="63"/>
      <c r="L213" s="53">
        <f>SUMIFS('Прайс материалы'!I:I,'Прайс материалы'!A:A,I213)</f>
        <v>0</v>
      </c>
      <c r="M213" s="53">
        <f t="shared" si="74"/>
        <v>0</v>
      </c>
      <c r="N213" s="54">
        <f>SUMIFS('Прайс материалы'!C:C,'Прайс материалы'!A:A,I213)</f>
        <v>0</v>
      </c>
      <c r="O213" s="58">
        <f t="shared" si="77"/>
        <v>0</v>
      </c>
      <c r="P213" s="199"/>
      <c r="Q213" s="22" t="str">
        <f t="shared" si="71"/>
        <v>-</v>
      </c>
      <c r="R213" s="22" t="str">
        <f t="shared" si="72"/>
        <v>-</v>
      </c>
    </row>
    <row r="214">
      <c r="A214" s="67"/>
      <c r="B214" s="67"/>
      <c r="C214" s="68"/>
      <c r="D214" s="69"/>
      <c r="E214" s="53">
        <f>SUMIFS('Прайс работы и услуги'!J:J,'Прайс работы и услуги'!B:B,B214)</f>
        <v>0</v>
      </c>
      <c r="F214" s="53">
        <f t="shared" si="69"/>
        <v>0</v>
      </c>
      <c r="G214" s="54">
        <f>SUMIFS('Прайс работы и услуги'!D:D,'Прайс работы и услуги'!B:B,B214)</f>
        <v>0</v>
      </c>
      <c r="H214" s="55">
        <f t="shared" si="76"/>
        <v>0</v>
      </c>
      <c r="I214" s="61"/>
      <c r="J214" s="181"/>
      <c r="K214" s="63"/>
      <c r="L214" s="53">
        <f>SUMIFS('Прайс материалы'!I:I,'Прайс материалы'!A:A,I214)</f>
        <v>0</v>
      </c>
      <c r="M214" s="53">
        <f t="shared" si="74"/>
        <v>0</v>
      </c>
      <c r="N214" s="54">
        <f>SUMIFS('Прайс материалы'!C:C,'Прайс материалы'!A:A,I214)</f>
        <v>0</v>
      </c>
      <c r="O214" s="58">
        <f t="shared" si="77"/>
        <v>0</v>
      </c>
      <c r="P214" s="199"/>
      <c r="Q214" s="22" t="str">
        <f t="shared" si="71"/>
        <v>-</v>
      </c>
      <c r="R214" s="22" t="str">
        <f t="shared" si="72"/>
        <v>-</v>
      </c>
    </row>
    <row r="215">
      <c r="A215" s="67"/>
      <c r="B215" s="67"/>
      <c r="C215" s="68"/>
      <c r="D215" s="69"/>
      <c r="E215" s="53">
        <f>SUMIFS('Прайс работы и услуги'!J:J,'Прайс работы и услуги'!B:B,B215)</f>
        <v>0</v>
      </c>
      <c r="F215" s="53">
        <f t="shared" si="69"/>
        <v>0</v>
      </c>
      <c r="G215" s="54">
        <f>SUMIFS('Прайс работы и услуги'!D:D,'Прайс работы и услуги'!B:B,B215)</f>
        <v>0</v>
      </c>
      <c r="H215" s="55">
        <f t="shared" si="76"/>
        <v>0</v>
      </c>
      <c r="I215" s="61"/>
      <c r="J215" s="181"/>
      <c r="K215" s="63"/>
      <c r="L215" s="53">
        <f>SUMIFS('Прайс материалы'!I:I,'Прайс материалы'!A:A,I215)</f>
        <v>0</v>
      </c>
      <c r="M215" s="53">
        <f t="shared" si="74"/>
        <v>0</v>
      </c>
      <c r="N215" s="54">
        <f>SUMIFS('Прайс материалы'!C:C,'Прайс материалы'!A:A,I215)</f>
        <v>0</v>
      </c>
      <c r="O215" s="58">
        <f t="shared" si="77"/>
        <v>0</v>
      </c>
      <c r="P215" s="199"/>
      <c r="Q215" s="22" t="str">
        <f t="shared" si="71"/>
        <v>-</v>
      </c>
      <c r="R215" s="22" t="str">
        <f t="shared" si="72"/>
        <v>-</v>
      </c>
    </row>
    <row r="216">
      <c r="A216" s="67"/>
      <c r="B216" s="67"/>
      <c r="C216" s="68"/>
      <c r="D216" s="69"/>
      <c r="E216" s="53">
        <f>SUMIFS('Прайс работы и услуги'!J:J,'Прайс работы и услуги'!B:B,B216)</f>
        <v>0</v>
      </c>
      <c r="F216" s="53">
        <f t="shared" si="69"/>
        <v>0</v>
      </c>
      <c r="G216" s="54">
        <f>SUMIFS('Прайс работы и услуги'!D:D,'Прайс работы и услуги'!B:B,B216)</f>
        <v>0</v>
      </c>
      <c r="H216" s="55">
        <f t="shared" si="76"/>
        <v>0</v>
      </c>
      <c r="I216" s="61"/>
      <c r="J216" s="181"/>
      <c r="K216" s="63"/>
      <c r="L216" s="53">
        <f>SUMIFS('Прайс материалы'!I:I,'Прайс материалы'!A:A,I216)</f>
        <v>0</v>
      </c>
      <c r="M216" s="53">
        <f t="shared" si="74"/>
        <v>0</v>
      </c>
      <c r="N216" s="54">
        <f>SUMIFS('Прайс материалы'!C:C,'Прайс материалы'!A:A,I216)</f>
        <v>0</v>
      </c>
      <c r="O216" s="58">
        <f t="shared" si="77"/>
        <v>0</v>
      </c>
      <c r="P216" s="199"/>
      <c r="Q216" s="22" t="str">
        <f t="shared" si="71"/>
        <v>-</v>
      </c>
      <c r="R216" s="22" t="str">
        <f t="shared" si="72"/>
        <v>-</v>
      </c>
    </row>
    <row r="217">
      <c r="A217" s="67"/>
      <c r="B217" s="67"/>
      <c r="C217" s="68"/>
      <c r="D217" s="69"/>
      <c r="E217" s="53">
        <f>SUMIFS('Прайс работы и услуги'!J:J,'Прайс работы и услуги'!B:B,B217)</f>
        <v>0</v>
      </c>
      <c r="F217" s="53">
        <f t="shared" si="69"/>
        <v>0</v>
      </c>
      <c r="G217" s="54">
        <f>SUMIFS('Прайс работы и услуги'!D:D,'Прайс работы и услуги'!B:B,B217)</f>
        <v>0</v>
      </c>
      <c r="H217" s="55">
        <f t="shared" si="76"/>
        <v>0</v>
      </c>
      <c r="I217" s="61"/>
      <c r="J217" s="181"/>
      <c r="K217" s="63"/>
      <c r="L217" s="53">
        <f>SUMIFS('Прайс материалы'!I:I,'Прайс материалы'!A:A,I217)</f>
        <v>0</v>
      </c>
      <c r="M217" s="53">
        <f t="shared" si="74"/>
        <v>0</v>
      </c>
      <c r="N217" s="54">
        <f>SUMIFS('Прайс материалы'!C:C,'Прайс материалы'!A:A,I217)</f>
        <v>0</v>
      </c>
      <c r="O217" s="58">
        <f t="shared" si="77"/>
        <v>0</v>
      </c>
      <c r="P217" s="199"/>
      <c r="Q217" s="22" t="str">
        <f t="shared" si="71"/>
        <v>-</v>
      </c>
      <c r="R217" s="22" t="str">
        <f t="shared" si="72"/>
        <v>-</v>
      </c>
    </row>
    <row r="218">
      <c r="A218" s="67"/>
      <c r="B218" s="67"/>
      <c r="C218" s="68"/>
      <c r="D218" s="69"/>
      <c r="E218" s="53">
        <f>SUMIFS('Прайс работы и услуги'!J:J,'Прайс работы и услуги'!B:B,B218)</f>
        <v>0</v>
      </c>
      <c r="F218" s="53">
        <f t="shared" si="69"/>
        <v>0</v>
      </c>
      <c r="G218" s="54">
        <f>SUMIFS('Прайс работы и услуги'!D:D,'Прайс работы и услуги'!B:B,B218)</f>
        <v>0</v>
      </c>
      <c r="H218" s="55">
        <f t="shared" si="76"/>
        <v>0</v>
      </c>
      <c r="I218" s="61"/>
      <c r="J218" s="181"/>
      <c r="K218" s="182"/>
      <c r="L218" s="53">
        <f>SUMIFS('Прайс материалы'!I:I,'Прайс материалы'!A:A,I218)</f>
        <v>0</v>
      </c>
      <c r="M218" s="53">
        <f t="shared" si="74"/>
        <v>0</v>
      </c>
      <c r="N218" s="54">
        <f>SUMIFS('Прайс материалы'!C:C,'Прайс материалы'!A:A,I218)</f>
        <v>0</v>
      </c>
      <c r="O218" s="58">
        <f t="shared" si="77"/>
        <v>0</v>
      </c>
      <c r="P218" s="199"/>
      <c r="Q218" s="22" t="str">
        <f t="shared" si="71"/>
        <v>-</v>
      </c>
      <c r="R218" s="22" t="str">
        <f t="shared" si="72"/>
        <v>-</v>
      </c>
    </row>
    <row r="219">
      <c r="A219" s="49"/>
      <c r="B219" s="67"/>
      <c r="C219" s="68"/>
      <c r="D219" s="69"/>
      <c r="E219" s="53">
        <f>SUMIFS('Прайс работы и услуги'!J:J,'Прайс работы и услуги'!B:B,B219)</f>
        <v>0</v>
      </c>
      <c r="F219" s="53">
        <f t="shared" si="69"/>
        <v>0</v>
      </c>
      <c r="G219" s="54">
        <f>SUMIFS('Прайс работы и услуги'!D:D,'Прайс работы и услуги'!B:B,B219)</f>
        <v>0</v>
      </c>
      <c r="H219" s="55">
        <f t="shared" si="76"/>
        <v>0</v>
      </c>
      <c r="I219" s="61"/>
      <c r="J219" s="181"/>
      <c r="K219" s="182"/>
      <c r="L219" s="53">
        <f>SUMIFS('Прайс материалы'!I:I,'Прайс материалы'!A:A,I219)</f>
        <v>0</v>
      </c>
      <c r="M219" s="53">
        <f t="shared" si="74"/>
        <v>0</v>
      </c>
      <c r="N219" s="54">
        <f>SUMIFS('Прайс материалы'!C:C,'Прайс материалы'!A:A,I219)</f>
        <v>0</v>
      </c>
      <c r="O219" s="58">
        <f t="shared" si="77"/>
        <v>0</v>
      </c>
      <c r="P219" s="199"/>
      <c r="Q219" s="22" t="str">
        <f t="shared" si="71"/>
        <v>-</v>
      </c>
      <c r="R219" s="22" t="str">
        <f t="shared" si="72"/>
        <v>-</v>
      </c>
    </row>
    <row r="220">
      <c r="A220" s="67"/>
      <c r="B220" s="67"/>
      <c r="C220" s="68"/>
      <c r="D220" s="69"/>
      <c r="E220" s="53">
        <f>SUMIFS('Прайс работы и услуги'!J:J,'Прайс работы и услуги'!B:B,B220)</f>
        <v>0</v>
      </c>
      <c r="F220" s="53">
        <f t="shared" si="69"/>
        <v>0</v>
      </c>
      <c r="G220" s="54">
        <f>SUMIFS('Прайс работы и услуги'!D:D,'Прайс работы и услуги'!B:B,B220)</f>
        <v>0</v>
      </c>
      <c r="H220" s="55">
        <f t="shared" si="76"/>
        <v>0</v>
      </c>
      <c r="I220" s="61"/>
      <c r="J220" s="181"/>
      <c r="K220" s="182"/>
      <c r="L220" s="53">
        <f>SUMIFS('Прайс материалы'!I:I,'Прайс материалы'!A:A,I220)</f>
        <v>0</v>
      </c>
      <c r="M220" s="53">
        <f t="shared" si="74"/>
        <v>0</v>
      </c>
      <c r="N220" s="54">
        <f>SUMIFS('Прайс материалы'!C:C,'Прайс материалы'!A:A,I220)</f>
        <v>0</v>
      </c>
      <c r="O220" s="58">
        <f t="shared" si="77"/>
        <v>0</v>
      </c>
      <c r="P220" s="199"/>
      <c r="Q220" s="22" t="str">
        <f t="shared" si="71"/>
        <v>-</v>
      </c>
      <c r="R220" s="22" t="str">
        <f t="shared" si="72"/>
        <v>-</v>
      </c>
    </row>
    <row r="221">
      <c r="A221" s="67"/>
      <c r="B221" s="67"/>
      <c r="C221" s="68"/>
      <c r="D221" s="69"/>
      <c r="E221" s="53">
        <f>SUMIFS('Прайс работы и услуги'!J:J,'Прайс работы и услуги'!B:B,B221)</f>
        <v>0</v>
      </c>
      <c r="F221" s="53">
        <f t="shared" si="69"/>
        <v>0</v>
      </c>
      <c r="G221" s="54">
        <f>SUMIFS('Прайс работы и услуги'!D:D,'Прайс работы и услуги'!B:B,B221)</f>
        <v>0</v>
      </c>
      <c r="H221" s="55">
        <f t="shared" si="76"/>
        <v>0</v>
      </c>
      <c r="I221" s="61"/>
      <c r="J221" s="181"/>
      <c r="K221" s="182"/>
      <c r="L221" s="53">
        <f>SUMIFS('Прайс материалы'!I:I,'Прайс материалы'!A:A,I221)</f>
        <v>0</v>
      </c>
      <c r="M221" s="53">
        <f t="shared" si="74"/>
        <v>0</v>
      </c>
      <c r="N221" s="54">
        <f>SUMIFS('Прайс материалы'!C:C,'Прайс материалы'!A:A,I221)</f>
        <v>0</v>
      </c>
      <c r="O221" s="58">
        <f t="shared" si="77"/>
        <v>0</v>
      </c>
      <c r="P221" s="199"/>
      <c r="Q221" s="22" t="str">
        <f t="shared" si="71"/>
        <v>-</v>
      </c>
      <c r="R221" s="22" t="str">
        <f t="shared" si="72"/>
        <v>-</v>
      </c>
    </row>
    <row r="222">
      <c r="A222" s="67"/>
      <c r="B222" s="67"/>
      <c r="C222" s="68"/>
      <c r="D222" s="69"/>
      <c r="E222" s="53">
        <f>SUMIFS('Прайс работы и услуги'!J:J,'Прайс работы и услуги'!B:B,B222)</f>
        <v>0</v>
      </c>
      <c r="F222" s="53">
        <f t="shared" si="69"/>
        <v>0</v>
      </c>
      <c r="G222" s="54">
        <f>SUMIFS('Прайс работы и услуги'!D:D,'Прайс работы и услуги'!B:B,B222)</f>
        <v>0</v>
      </c>
      <c r="H222" s="55">
        <f t="shared" si="76"/>
        <v>0</v>
      </c>
      <c r="I222" s="61"/>
      <c r="J222" s="181"/>
      <c r="K222" s="182"/>
      <c r="L222" s="53">
        <f>SUMIFS('Прайс материалы'!I:I,'Прайс материалы'!A:A,I222)</f>
        <v>0</v>
      </c>
      <c r="M222" s="53">
        <f t="shared" si="74"/>
        <v>0</v>
      </c>
      <c r="N222" s="54">
        <f>SUMIFS('Прайс материалы'!C:C,'Прайс материалы'!A:A,I222)</f>
        <v>0</v>
      </c>
      <c r="O222" s="58">
        <f t="shared" si="77"/>
        <v>0</v>
      </c>
      <c r="P222" s="199"/>
      <c r="Q222" s="22" t="str">
        <f t="shared" si="71"/>
        <v>-</v>
      </c>
      <c r="R222" s="22" t="str">
        <f t="shared" si="72"/>
        <v>-</v>
      </c>
    </row>
    <row r="223">
      <c r="A223" s="67"/>
      <c r="B223" s="67"/>
      <c r="C223" s="68"/>
      <c r="D223" s="69"/>
      <c r="E223" s="53">
        <f>SUMIFS('Прайс работы и услуги'!J:J,'Прайс работы и услуги'!B:B,B223)</f>
        <v>0</v>
      </c>
      <c r="F223" s="53">
        <f t="shared" si="69"/>
        <v>0</v>
      </c>
      <c r="G223" s="54">
        <f>SUMIFS('Прайс работы и услуги'!D:D,'Прайс работы и услуги'!B:B,B223)</f>
        <v>0</v>
      </c>
      <c r="H223" s="55">
        <f t="shared" si="76"/>
        <v>0</v>
      </c>
      <c r="I223" s="61"/>
      <c r="J223" s="181"/>
      <c r="K223" s="182"/>
      <c r="L223" s="53">
        <f>SUMIFS('Прайс материалы'!I:I,'Прайс материалы'!A:A,I223)</f>
        <v>0</v>
      </c>
      <c r="M223" s="53">
        <f t="shared" si="74"/>
        <v>0</v>
      </c>
      <c r="N223" s="54">
        <f>SUMIFS('Прайс материалы'!C:C,'Прайс материалы'!A:A,I223)</f>
        <v>0</v>
      </c>
      <c r="O223" s="58">
        <f t="shared" si="77"/>
        <v>0</v>
      </c>
      <c r="P223" s="199"/>
      <c r="Q223" s="22" t="str">
        <f t="shared" si="71"/>
        <v>-</v>
      </c>
      <c r="R223" s="22" t="str">
        <f t="shared" si="72"/>
        <v>-</v>
      </c>
    </row>
    <row r="224">
      <c r="A224" s="67"/>
      <c r="B224" s="67"/>
      <c r="C224" s="68"/>
      <c r="D224" s="69"/>
      <c r="E224" s="53">
        <f>SUMIFS('Прайс работы и услуги'!J:J,'Прайс работы и услуги'!B:B,B224)</f>
        <v>0</v>
      </c>
      <c r="F224" s="53">
        <f t="shared" si="69"/>
        <v>0</v>
      </c>
      <c r="G224" s="54">
        <f>SUMIFS('Прайс работы и услуги'!D:D,'Прайс работы и услуги'!B:B,B224)</f>
        <v>0</v>
      </c>
      <c r="H224" s="55">
        <f t="shared" si="76"/>
        <v>0</v>
      </c>
      <c r="I224" s="61"/>
      <c r="J224" s="181"/>
      <c r="K224" s="182"/>
      <c r="L224" s="53">
        <f>SUMIFS('Прайс материалы'!I:I,'Прайс материалы'!A:A,I224)</f>
        <v>0</v>
      </c>
      <c r="M224" s="53">
        <f t="shared" si="74"/>
        <v>0</v>
      </c>
      <c r="N224" s="54">
        <f>SUMIFS('Прайс материалы'!C:C,'Прайс материалы'!A:A,I224)</f>
        <v>0</v>
      </c>
      <c r="O224" s="58">
        <f t="shared" si="77"/>
        <v>0</v>
      </c>
      <c r="P224" s="199"/>
      <c r="Q224" s="22" t="str">
        <f t="shared" si="71"/>
        <v>-</v>
      </c>
      <c r="R224" s="22" t="str">
        <f t="shared" si="72"/>
        <v>-</v>
      </c>
    </row>
    <row r="225">
      <c r="A225" s="67"/>
      <c r="B225" s="67"/>
      <c r="C225" s="68"/>
      <c r="D225" s="69"/>
      <c r="E225" s="53">
        <f>SUMIFS('Прайс работы и услуги'!J:J,'Прайс работы и услуги'!B:B,B225)</f>
        <v>0</v>
      </c>
      <c r="F225" s="53">
        <f t="shared" si="69"/>
        <v>0</v>
      </c>
      <c r="G225" s="54">
        <f>SUMIFS('Прайс работы и услуги'!D:D,'Прайс работы и услуги'!B:B,B225)</f>
        <v>0</v>
      </c>
      <c r="H225" s="55">
        <f t="shared" si="76"/>
        <v>0</v>
      </c>
      <c r="I225" s="61"/>
      <c r="J225" s="181"/>
      <c r="K225" s="182"/>
      <c r="L225" s="53">
        <f>SUMIFS('Прайс материалы'!I:I,'Прайс материалы'!A:A,I225)</f>
        <v>0</v>
      </c>
      <c r="M225" s="53">
        <f t="shared" si="74"/>
        <v>0</v>
      </c>
      <c r="N225" s="54">
        <f>SUMIFS('Прайс материалы'!C:C,'Прайс материалы'!A:A,I225)</f>
        <v>0</v>
      </c>
      <c r="O225" s="58">
        <f t="shared" si="77"/>
        <v>0</v>
      </c>
      <c r="P225" s="199"/>
      <c r="Q225" s="22" t="str">
        <f t="shared" si="71"/>
        <v>-</v>
      </c>
      <c r="R225" s="22" t="str">
        <f t="shared" si="72"/>
        <v>-</v>
      </c>
    </row>
    <row r="226">
      <c r="A226" s="49"/>
      <c r="B226" s="67"/>
      <c r="C226" s="68"/>
      <c r="D226" s="69"/>
      <c r="E226" s="53">
        <f>SUMIFS('Прайс работы и услуги'!J:J,'Прайс работы и услуги'!B:B,B226)</f>
        <v>0</v>
      </c>
      <c r="F226" s="53">
        <f t="shared" si="69"/>
        <v>0</v>
      </c>
      <c r="G226" s="54">
        <f>SUMIFS('Прайс работы и услуги'!D:D,'Прайс работы и услуги'!B:B,B226)</f>
        <v>0</v>
      </c>
      <c r="H226" s="55">
        <f t="shared" si="76"/>
        <v>0</v>
      </c>
      <c r="I226" s="61"/>
      <c r="J226" s="181"/>
      <c r="K226" s="182"/>
      <c r="L226" s="53">
        <f>SUMIFS('Прайс материалы'!I:I,'Прайс материалы'!A:A,I226)</f>
        <v>0</v>
      </c>
      <c r="M226" s="53">
        <f t="shared" si="74"/>
        <v>0</v>
      </c>
      <c r="N226" s="54">
        <f>SUMIFS('Прайс материалы'!C:C,'Прайс материалы'!A:A,I226)</f>
        <v>0</v>
      </c>
      <c r="O226" s="58">
        <f t="shared" si="77"/>
        <v>0</v>
      </c>
      <c r="P226" s="199"/>
      <c r="Q226" s="22" t="str">
        <f t="shared" si="71"/>
        <v>-</v>
      </c>
      <c r="R226" s="22" t="str">
        <f t="shared" si="72"/>
        <v>-</v>
      </c>
    </row>
    <row r="227">
      <c r="A227" s="49"/>
      <c r="B227" s="67"/>
      <c r="C227" s="68"/>
      <c r="D227" s="69"/>
      <c r="E227" s="53">
        <f>SUMIFS('Прайс работы и услуги'!J:J,'Прайс работы и услуги'!B:B,B227)</f>
        <v>0</v>
      </c>
      <c r="F227" s="53">
        <f t="shared" si="69"/>
        <v>0</v>
      </c>
      <c r="G227" s="54">
        <f>SUMIFS('Прайс работы и услуги'!D:D,'Прайс работы и услуги'!B:B,B227)</f>
        <v>0</v>
      </c>
      <c r="H227" s="55">
        <f t="shared" si="76"/>
        <v>0</v>
      </c>
      <c r="I227" s="61"/>
      <c r="J227" s="181"/>
      <c r="K227" s="182"/>
      <c r="L227" s="53">
        <f>SUMIFS('Прайс материалы'!I:I,'Прайс материалы'!A:A,I227)</f>
        <v>0</v>
      </c>
      <c r="M227" s="53">
        <f t="shared" si="74"/>
        <v>0</v>
      </c>
      <c r="N227" s="54">
        <f>SUMIFS('Прайс материалы'!C:C,'Прайс материалы'!A:A,I227)</f>
        <v>0</v>
      </c>
      <c r="O227" s="58">
        <f t="shared" si="77"/>
        <v>0</v>
      </c>
      <c r="P227" s="199"/>
      <c r="Q227" s="22" t="str">
        <f t="shared" si="71"/>
        <v>-</v>
      </c>
      <c r="R227" s="22" t="str">
        <f t="shared" si="72"/>
        <v>-</v>
      </c>
    </row>
    <row r="228">
      <c r="A228" s="49"/>
      <c r="B228" s="67"/>
      <c r="C228" s="68"/>
      <c r="D228" s="69"/>
      <c r="E228" s="53">
        <f>SUMIFS('Прайс работы и услуги'!J:J,'Прайс работы и услуги'!B:B,B228)</f>
        <v>0</v>
      </c>
      <c r="F228" s="53">
        <f t="shared" si="69"/>
        <v>0</v>
      </c>
      <c r="G228" s="54">
        <f>SUMIFS('Прайс работы и услуги'!D:D,'Прайс работы и услуги'!B:B,B228)</f>
        <v>0</v>
      </c>
      <c r="H228" s="55">
        <f t="shared" si="76"/>
        <v>0</v>
      </c>
      <c r="I228" s="61"/>
      <c r="J228" s="181"/>
      <c r="K228" s="182"/>
      <c r="L228" s="53">
        <f>SUMIFS('Прайс материалы'!I:I,'Прайс материалы'!A:A,I228)</f>
        <v>0</v>
      </c>
      <c r="M228" s="53">
        <f t="shared" si="74"/>
        <v>0</v>
      </c>
      <c r="N228" s="54">
        <f>SUMIFS('Прайс материалы'!C:C,'Прайс материалы'!A:A,I228)</f>
        <v>0</v>
      </c>
      <c r="O228" s="58">
        <f t="shared" si="77"/>
        <v>0</v>
      </c>
      <c r="P228" s="199"/>
      <c r="Q228" s="22" t="str">
        <f t="shared" si="71"/>
        <v>-</v>
      </c>
      <c r="R228" s="22" t="str">
        <f t="shared" si="72"/>
        <v>-</v>
      </c>
    </row>
    <row r="229">
      <c r="A229" s="49"/>
      <c r="B229" s="67"/>
      <c r="C229" s="68"/>
      <c r="D229" s="69"/>
      <c r="E229" s="53">
        <f>SUMIFS('Прайс работы и услуги'!J:J,'Прайс работы и услуги'!B:B,B229)</f>
        <v>0</v>
      </c>
      <c r="F229" s="53">
        <f t="shared" si="69"/>
        <v>0</v>
      </c>
      <c r="G229" s="54">
        <f>SUMIFS('Прайс работы и услуги'!D:D,'Прайс работы и услуги'!B:B,B229)</f>
        <v>0</v>
      </c>
      <c r="H229" s="55">
        <f t="shared" si="76"/>
        <v>0</v>
      </c>
      <c r="I229" s="61"/>
      <c r="J229" s="181"/>
      <c r="K229" s="182"/>
      <c r="L229" s="53">
        <f>SUMIFS('Прайс материалы'!I:I,'Прайс материалы'!A:A,I229)</f>
        <v>0</v>
      </c>
      <c r="M229" s="53">
        <f t="shared" si="74"/>
        <v>0</v>
      </c>
      <c r="N229" s="54">
        <f>SUMIFS('Прайс материалы'!C:C,'Прайс материалы'!A:A,I229)</f>
        <v>0</v>
      </c>
      <c r="O229" s="58">
        <f t="shared" si="77"/>
        <v>0</v>
      </c>
      <c r="P229" s="199"/>
      <c r="Q229" s="22" t="str">
        <f t="shared" si="71"/>
        <v>-</v>
      </c>
      <c r="R229" s="22" t="str">
        <f t="shared" si="72"/>
        <v>-</v>
      </c>
    </row>
    <row r="230">
      <c r="A230" s="49"/>
      <c r="B230" s="67"/>
      <c r="C230" s="68"/>
      <c r="D230" s="69"/>
      <c r="E230" s="53">
        <f>SUMIFS('Прайс работы и услуги'!J:J,'Прайс работы и услуги'!B:B,B230)</f>
        <v>0</v>
      </c>
      <c r="F230" s="53">
        <f t="shared" si="69"/>
        <v>0</v>
      </c>
      <c r="G230" s="54">
        <f>SUMIFS('Прайс работы и услуги'!D:D,'Прайс работы и услуги'!B:B,B230)</f>
        <v>0</v>
      </c>
      <c r="H230" s="55">
        <f t="shared" si="76"/>
        <v>0</v>
      </c>
      <c r="I230" s="61"/>
      <c r="J230" s="181"/>
      <c r="K230" s="182"/>
      <c r="L230" s="53">
        <f>SUMIFS('Прайс материалы'!I:I,'Прайс материалы'!A:A,I230)</f>
        <v>0</v>
      </c>
      <c r="M230" s="53">
        <f t="shared" si="74"/>
        <v>0</v>
      </c>
      <c r="N230" s="54">
        <f>SUMIFS('Прайс материалы'!C:C,'Прайс материалы'!A:A,I230)</f>
        <v>0</v>
      </c>
      <c r="O230" s="58">
        <f t="shared" si="77"/>
        <v>0</v>
      </c>
      <c r="P230" s="199"/>
      <c r="Q230" s="22" t="str">
        <f t="shared" si="71"/>
        <v>-</v>
      </c>
      <c r="R230" s="22" t="str">
        <f t="shared" si="72"/>
        <v>-</v>
      </c>
    </row>
    <row r="231">
      <c r="A231" s="49"/>
      <c r="B231" s="67"/>
      <c r="C231" s="68"/>
      <c r="D231" s="69"/>
      <c r="E231" s="53">
        <f>SUMIFS('Прайс работы и услуги'!J:J,'Прайс работы и услуги'!B:B,B231)</f>
        <v>0</v>
      </c>
      <c r="F231" s="53">
        <f t="shared" si="69"/>
        <v>0</v>
      </c>
      <c r="G231" s="54">
        <f>SUMIFS('Прайс работы и услуги'!D:D,'Прайс работы и услуги'!B:B,B231)</f>
        <v>0</v>
      </c>
      <c r="H231" s="55">
        <f t="shared" si="76"/>
        <v>0</v>
      </c>
      <c r="I231" s="61"/>
      <c r="J231" s="181"/>
      <c r="K231" s="182"/>
      <c r="L231" s="53">
        <f>SUMIFS('Прайс материалы'!I:I,'Прайс материалы'!A:A,I231)</f>
        <v>0</v>
      </c>
      <c r="M231" s="53">
        <f t="shared" si="74"/>
        <v>0</v>
      </c>
      <c r="N231" s="54">
        <f>SUMIFS('Прайс материалы'!C:C,'Прайс материалы'!A:A,I231)</f>
        <v>0</v>
      </c>
      <c r="O231" s="58">
        <f t="shared" si="77"/>
        <v>0</v>
      </c>
      <c r="P231" s="199"/>
      <c r="Q231" s="22" t="str">
        <f t="shared" si="71"/>
        <v>-</v>
      </c>
      <c r="R231" s="22" t="str">
        <f t="shared" si="72"/>
        <v>-</v>
      </c>
    </row>
    <row r="232">
      <c r="A232" s="49"/>
      <c r="B232" s="67"/>
      <c r="C232" s="68"/>
      <c r="D232" s="69"/>
      <c r="E232" s="53">
        <f>SUMIFS('Прайс работы и услуги'!J:J,'Прайс работы и услуги'!B:B,B232)</f>
        <v>0</v>
      </c>
      <c r="F232" s="53">
        <f t="shared" si="69"/>
        <v>0</v>
      </c>
      <c r="G232" s="54">
        <f>SUMIFS('Прайс работы и услуги'!D:D,'Прайс работы и услуги'!B:B,B232)</f>
        <v>0</v>
      </c>
      <c r="H232" s="55">
        <f t="shared" si="76"/>
        <v>0</v>
      </c>
      <c r="I232" s="61"/>
      <c r="J232" s="181"/>
      <c r="K232" s="182"/>
      <c r="L232" s="53">
        <f>SUMIFS('Прайс материалы'!I:I,'Прайс материалы'!A:A,I232)</f>
        <v>0</v>
      </c>
      <c r="M232" s="53">
        <f t="shared" si="74"/>
        <v>0</v>
      </c>
      <c r="N232" s="54">
        <f>SUMIFS('Прайс материалы'!C:C,'Прайс материалы'!A:A,I232)</f>
        <v>0</v>
      </c>
      <c r="O232" s="58">
        <f t="shared" si="77"/>
        <v>0</v>
      </c>
      <c r="P232" s="199"/>
      <c r="Q232" s="22" t="str">
        <f t="shared" si="71"/>
        <v>-</v>
      </c>
      <c r="R232" s="22" t="str">
        <f t="shared" si="72"/>
        <v>-</v>
      </c>
    </row>
    <row r="233">
      <c r="A233" s="49"/>
      <c r="B233" s="67"/>
      <c r="C233" s="68"/>
      <c r="D233" s="69"/>
      <c r="E233" s="53">
        <f>SUMIFS('Прайс работы и услуги'!J:J,'Прайс работы и услуги'!B:B,B233)</f>
        <v>0</v>
      </c>
      <c r="F233" s="53">
        <f t="shared" si="69"/>
        <v>0</v>
      </c>
      <c r="G233" s="54">
        <f>SUMIFS('Прайс работы и услуги'!D:D,'Прайс работы и услуги'!B:B,B233)</f>
        <v>0</v>
      </c>
      <c r="H233" s="55">
        <f t="shared" si="76"/>
        <v>0</v>
      </c>
      <c r="I233" s="61"/>
      <c r="J233" s="181"/>
      <c r="K233" s="182"/>
      <c r="L233" s="53">
        <f>SUMIFS('Прайс материалы'!I:I,'Прайс материалы'!A:A,I233)</f>
        <v>0</v>
      </c>
      <c r="M233" s="53">
        <f t="shared" si="74"/>
        <v>0</v>
      </c>
      <c r="N233" s="54">
        <f>SUMIFS('Прайс материалы'!C:C,'Прайс материалы'!A:A,I233)</f>
        <v>0</v>
      </c>
      <c r="O233" s="58">
        <f t="shared" si="77"/>
        <v>0</v>
      </c>
      <c r="P233" s="199"/>
      <c r="Q233" s="22" t="str">
        <f t="shared" si="71"/>
        <v>-</v>
      </c>
      <c r="R233" s="22" t="str">
        <f t="shared" si="72"/>
        <v>-</v>
      </c>
    </row>
    <row r="234">
      <c r="A234" s="49"/>
      <c r="B234" s="67"/>
      <c r="C234" s="68"/>
      <c r="D234" s="69"/>
      <c r="E234" s="53">
        <f>SUMIFS('Прайс работы и услуги'!J:J,'Прайс работы и услуги'!B:B,B234)</f>
        <v>0</v>
      </c>
      <c r="F234" s="53">
        <f t="shared" si="69"/>
        <v>0</v>
      </c>
      <c r="G234" s="54">
        <f>SUMIFS('Прайс работы и услуги'!D:D,'Прайс работы и услуги'!B:B,B234)</f>
        <v>0</v>
      </c>
      <c r="H234" s="55">
        <f t="shared" si="76"/>
        <v>0</v>
      </c>
      <c r="I234" s="61"/>
      <c r="J234" s="181"/>
      <c r="K234" s="182"/>
      <c r="L234" s="53">
        <f>SUMIFS('Прайс материалы'!I:I,'Прайс материалы'!A:A,I234)</f>
        <v>0</v>
      </c>
      <c r="M234" s="53">
        <f t="shared" si="74"/>
        <v>0</v>
      </c>
      <c r="N234" s="54">
        <f>SUMIFS('Прайс материалы'!C:C,'Прайс материалы'!A:A,I234)</f>
        <v>0</v>
      </c>
      <c r="O234" s="58">
        <f t="shared" si="77"/>
        <v>0</v>
      </c>
      <c r="P234" s="199"/>
      <c r="Q234" s="22" t="str">
        <f t="shared" si="71"/>
        <v>-</v>
      </c>
      <c r="R234" s="22" t="str">
        <f t="shared" si="72"/>
        <v>-</v>
      </c>
    </row>
    <row r="235">
      <c r="A235" s="49"/>
      <c r="B235" s="67"/>
      <c r="C235" s="68"/>
      <c r="D235" s="69"/>
      <c r="E235" s="53">
        <f>SUMIFS('Прайс работы и услуги'!J:J,'Прайс работы и услуги'!B:B,B235)</f>
        <v>0</v>
      </c>
      <c r="F235" s="53">
        <f t="shared" si="69"/>
        <v>0</v>
      </c>
      <c r="G235" s="54">
        <f>SUMIFS('Прайс работы и услуги'!D:D,'Прайс работы и услуги'!B:B,B235)</f>
        <v>0</v>
      </c>
      <c r="H235" s="55">
        <f t="shared" si="76"/>
        <v>0</v>
      </c>
      <c r="I235" s="61"/>
      <c r="J235" s="181"/>
      <c r="K235" s="182"/>
      <c r="L235" s="53">
        <f>SUMIFS('Прайс материалы'!I:I,'Прайс материалы'!A:A,I235)</f>
        <v>0</v>
      </c>
      <c r="M235" s="53">
        <f t="shared" si="74"/>
        <v>0</v>
      </c>
      <c r="N235" s="54">
        <f>SUMIFS('Прайс материалы'!C:C,'Прайс материалы'!A:A,I235)</f>
        <v>0</v>
      </c>
      <c r="O235" s="58">
        <f t="shared" si="77"/>
        <v>0</v>
      </c>
      <c r="P235" s="199"/>
      <c r="Q235" s="22" t="str">
        <f t="shared" si="71"/>
        <v>-</v>
      </c>
      <c r="R235" s="22" t="str">
        <f t="shared" si="72"/>
        <v>-</v>
      </c>
    </row>
    <row r="236">
      <c r="A236" s="49"/>
      <c r="B236" s="67"/>
      <c r="C236" s="68"/>
      <c r="D236" s="69"/>
      <c r="E236" s="53">
        <f>SUMIFS('Прайс работы и услуги'!J:J,'Прайс работы и услуги'!B:B,B236)</f>
        <v>0</v>
      </c>
      <c r="F236" s="53">
        <f t="shared" si="69"/>
        <v>0</v>
      </c>
      <c r="G236" s="54">
        <f>SUMIFS('Прайс работы и услуги'!D:D,'Прайс работы и услуги'!B:B,B236)</f>
        <v>0</v>
      </c>
      <c r="H236" s="55">
        <f t="shared" si="76"/>
        <v>0</v>
      </c>
      <c r="I236" s="61"/>
      <c r="J236" s="183"/>
      <c r="K236" s="182"/>
      <c r="L236" s="53">
        <f>SUMIFS('Прайс материалы'!I:I,'Прайс материалы'!A:A,I236)</f>
        <v>0</v>
      </c>
      <c r="M236" s="53">
        <f t="shared" si="74"/>
        <v>0</v>
      </c>
      <c r="N236" s="54">
        <f>SUMIFS('Прайс материалы'!C:C,'Прайс материалы'!A:A,I236)</f>
        <v>0</v>
      </c>
      <c r="O236" s="58">
        <f t="shared" si="77"/>
        <v>0</v>
      </c>
      <c r="P236" s="199"/>
      <c r="Q236" s="22" t="str">
        <f t="shared" si="71"/>
        <v>-</v>
      </c>
      <c r="R236" s="22" t="str">
        <f t="shared" si="72"/>
        <v>-</v>
      </c>
    </row>
    <row r="237">
      <c r="A237" s="49"/>
      <c r="B237" s="67"/>
      <c r="C237" s="68"/>
      <c r="D237" s="69"/>
      <c r="E237" s="53">
        <f>SUMIFS('Прайс работы и услуги'!J:J,'Прайс работы и услуги'!B:B,B237)</f>
        <v>0</v>
      </c>
      <c r="F237" s="53">
        <f t="shared" si="69"/>
        <v>0</v>
      </c>
      <c r="G237" s="54">
        <f>SUMIFS('Прайс работы и услуги'!D:D,'Прайс работы и услуги'!B:B,B237)</f>
        <v>0</v>
      </c>
      <c r="H237" s="55">
        <f t="shared" si="76"/>
        <v>0</v>
      </c>
      <c r="I237" s="61"/>
      <c r="J237" s="183"/>
      <c r="K237" s="182"/>
      <c r="L237" s="53">
        <f>SUMIFS('Прайс материалы'!I:I,'Прайс материалы'!A:A,I237)</f>
        <v>0</v>
      </c>
      <c r="M237" s="53">
        <f t="shared" si="74"/>
        <v>0</v>
      </c>
      <c r="N237" s="54">
        <f>SUMIFS('Прайс материалы'!C:C,'Прайс материалы'!A:A,I237)</f>
        <v>0</v>
      </c>
      <c r="O237" s="58">
        <f t="shared" si="77"/>
        <v>0</v>
      </c>
      <c r="P237" s="199"/>
      <c r="Q237" s="22" t="str">
        <f t="shared" si="71"/>
        <v>-</v>
      </c>
      <c r="R237" s="22" t="str">
        <f t="shared" si="72"/>
        <v>-</v>
      </c>
    </row>
    <row r="238">
      <c r="A238" s="49"/>
      <c r="B238" s="67"/>
      <c r="C238" s="68"/>
      <c r="D238" s="69"/>
      <c r="E238" s="53">
        <f>SUMIFS('Прайс работы и услуги'!J:J,'Прайс работы и услуги'!B:B,B238)</f>
        <v>0</v>
      </c>
      <c r="F238" s="53">
        <f t="shared" si="69"/>
        <v>0</v>
      </c>
      <c r="G238" s="54">
        <f>SUMIFS('Прайс работы и услуги'!D:D,'Прайс работы и услуги'!B:B,B238)</f>
        <v>0</v>
      </c>
      <c r="H238" s="55">
        <f t="shared" si="76"/>
        <v>0</v>
      </c>
      <c r="I238" s="61"/>
      <c r="J238" s="183"/>
      <c r="K238" s="182"/>
      <c r="L238" s="53">
        <f>SUMIFS('Прайс материалы'!I:I,'Прайс материалы'!A:A,I238)</f>
        <v>0</v>
      </c>
      <c r="M238" s="53">
        <f t="shared" si="74"/>
        <v>0</v>
      </c>
      <c r="N238" s="54">
        <f>SUMIFS('Прайс материалы'!C:C,'Прайс материалы'!A:A,I238)</f>
        <v>0</v>
      </c>
      <c r="O238" s="58">
        <f t="shared" si="77"/>
        <v>0</v>
      </c>
      <c r="P238" s="199"/>
      <c r="Q238" s="22" t="str">
        <f t="shared" si="71"/>
        <v>-</v>
      </c>
      <c r="R238" s="22" t="str">
        <f t="shared" si="72"/>
        <v>-</v>
      </c>
    </row>
    <row r="239">
      <c r="A239" s="49"/>
      <c r="B239" s="67"/>
      <c r="C239" s="68"/>
      <c r="D239" s="69"/>
      <c r="E239" s="53">
        <f>SUMIFS('Прайс работы и услуги'!J:J,'Прайс работы и услуги'!B:B,B239)</f>
        <v>0</v>
      </c>
      <c r="F239" s="53">
        <f t="shared" si="69"/>
        <v>0</v>
      </c>
      <c r="G239" s="54">
        <f>SUMIFS('Прайс работы и услуги'!D:D,'Прайс работы и услуги'!B:B,B239)</f>
        <v>0</v>
      </c>
      <c r="H239" s="55">
        <f t="shared" si="76"/>
        <v>0</v>
      </c>
      <c r="I239" s="61"/>
      <c r="J239" s="183"/>
      <c r="K239" s="182"/>
      <c r="L239" s="53">
        <f>SUMIFS('Прайс материалы'!I:I,'Прайс материалы'!A:A,I239)</f>
        <v>0</v>
      </c>
      <c r="M239" s="53">
        <f t="shared" si="74"/>
        <v>0</v>
      </c>
      <c r="N239" s="54">
        <f>SUMIFS('Прайс материалы'!C:C,'Прайс материалы'!A:A,I239)</f>
        <v>0</v>
      </c>
      <c r="O239" s="58">
        <f t="shared" si="77"/>
        <v>0</v>
      </c>
      <c r="P239" s="199"/>
      <c r="Q239" s="22" t="str">
        <f t="shared" si="71"/>
        <v>-</v>
      </c>
      <c r="R239" s="22" t="str">
        <f t="shared" si="72"/>
        <v>-</v>
      </c>
    </row>
    <row r="240">
      <c r="A240" s="49"/>
      <c r="B240" s="67"/>
      <c r="C240" s="68"/>
      <c r="D240" s="69"/>
      <c r="E240" s="53">
        <f>SUMIFS('Прайс работы и услуги'!J:J,'Прайс работы и услуги'!B:B,B240)</f>
        <v>0</v>
      </c>
      <c r="F240" s="53">
        <f t="shared" si="69"/>
        <v>0</v>
      </c>
      <c r="G240" s="54">
        <f>SUMIFS('Прайс работы и услуги'!D:D,'Прайс работы и услуги'!B:B,B240)</f>
        <v>0</v>
      </c>
      <c r="H240" s="55">
        <f t="shared" si="76"/>
        <v>0</v>
      </c>
      <c r="I240" s="61"/>
      <c r="J240" s="183"/>
      <c r="K240" s="182"/>
      <c r="L240" s="53">
        <f>SUMIFS('Прайс материалы'!I:I,'Прайс материалы'!A:A,I240)</f>
        <v>0</v>
      </c>
      <c r="M240" s="53">
        <f t="shared" si="74"/>
        <v>0</v>
      </c>
      <c r="N240" s="54">
        <f>SUMIFS('Прайс материалы'!C:C,'Прайс материалы'!A:A,I240)</f>
        <v>0</v>
      </c>
      <c r="O240" s="58">
        <f t="shared" si="77"/>
        <v>0</v>
      </c>
      <c r="P240" s="199"/>
      <c r="Q240" s="22" t="str">
        <f t="shared" si="71"/>
        <v>-</v>
      </c>
      <c r="R240" s="22" t="str">
        <f t="shared" si="72"/>
        <v>-</v>
      </c>
    </row>
    <row r="241">
      <c r="A241" s="49"/>
      <c r="B241" s="67"/>
      <c r="C241" s="68"/>
      <c r="D241" s="69"/>
      <c r="E241" s="53">
        <f>SUMIFS('Прайс работы и услуги'!J:J,'Прайс работы и услуги'!B:B,B241)</f>
        <v>0</v>
      </c>
      <c r="F241" s="53">
        <f t="shared" si="69"/>
        <v>0</v>
      </c>
      <c r="G241" s="54">
        <f>SUMIFS('Прайс работы и услуги'!D:D,'Прайс работы и услуги'!B:B,B241)</f>
        <v>0</v>
      </c>
      <c r="H241" s="55">
        <f t="shared" si="76"/>
        <v>0</v>
      </c>
      <c r="I241" s="61"/>
      <c r="J241" s="183"/>
      <c r="K241" s="182"/>
      <c r="L241" s="53">
        <f>SUMIFS('Прайс материалы'!I:I,'Прайс материалы'!A:A,I241)</f>
        <v>0</v>
      </c>
      <c r="M241" s="53">
        <f t="shared" si="74"/>
        <v>0</v>
      </c>
      <c r="N241" s="54">
        <f>SUMIFS('Прайс материалы'!C:C,'Прайс материалы'!A:A,I241)</f>
        <v>0</v>
      </c>
      <c r="O241" s="58">
        <f t="shared" si="77"/>
        <v>0</v>
      </c>
      <c r="P241" s="199"/>
      <c r="Q241" s="22" t="str">
        <f t="shared" si="71"/>
        <v>-</v>
      </c>
      <c r="R241" s="22" t="str">
        <f t="shared" si="72"/>
        <v>-</v>
      </c>
    </row>
    <row r="242">
      <c r="A242" s="49"/>
      <c r="B242" s="67"/>
      <c r="C242" s="68"/>
      <c r="D242" s="69"/>
      <c r="E242" s="53">
        <f>SUMIFS('Прайс работы и услуги'!J:J,'Прайс работы и услуги'!B:B,B242)</f>
        <v>0</v>
      </c>
      <c r="F242" s="53">
        <f t="shared" si="69"/>
        <v>0</v>
      </c>
      <c r="G242" s="54">
        <f>SUMIFS('Прайс работы и услуги'!D:D,'Прайс работы и услуги'!B:B,B242)</f>
        <v>0</v>
      </c>
      <c r="H242" s="55">
        <f t="shared" si="76"/>
        <v>0</v>
      </c>
      <c r="I242" s="61"/>
      <c r="J242" s="183"/>
      <c r="K242" s="182"/>
      <c r="L242" s="53">
        <f>SUMIFS('Прайс материалы'!I:I,'Прайс материалы'!A:A,I242)</f>
        <v>0</v>
      </c>
      <c r="M242" s="53">
        <f t="shared" si="74"/>
        <v>0</v>
      </c>
      <c r="N242" s="54">
        <f>SUMIFS('Прайс материалы'!C:C,'Прайс материалы'!A:A,I242)</f>
        <v>0</v>
      </c>
      <c r="O242" s="58">
        <f t="shared" si="77"/>
        <v>0</v>
      </c>
      <c r="P242" s="199"/>
      <c r="Q242" s="22" t="str">
        <f t="shared" si="71"/>
        <v>-</v>
      </c>
      <c r="R242" s="22" t="str">
        <f t="shared" si="72"/>
        <v>-</v>
      </c>
    </row>
    <row r="243">
      <c r="A243" s="49"/>
      <c r="B243" s="67"/>
      <c r="C243" s="68"/>
      <c r="D243" s="69"/>
      <c r="E243" s="53">
        <f>SUMIFS('Прайс работы и услуги'!J:J,'Прайс работы и услуги'!B:B,B243)</f>
        <v>0</v>
      </c>
      <c r="F243" s="53">
        <f t="shared" si="69"/>
        <v>0</v>
      </c>
      <c r="G243" s="54">
        <f>SUMIFS('Прайс работы и услуги'!D:D,'Прайс работы и услуги'!B:B,B243)</f>
        <v>0</v>
      </c>
      <c r="H243" s="55">
        <f t="shared" si="76"/>
        <v>0</v>
      </c>
      <c r="I243" s="61"/>
      <c r="J243" s="183"/>
      <c r="K243" s="182"/>
      <c r="L243" s="53">
        <f>SUMIFS('Прайс материалы'!I:I,'Прайс материалы'!A:A,I243)</f>
        <v>0</v>
      </c>
      <c r="M243" s="53">
        <f t="shared" si="74"/>
        <v>0</v>
      </c>
      <c r="N243" s="54">
        <f>SUMIFS('Прайс материалы'!C:C,'Прайс материалы'!A:A,I243)</f>
        <v>0</v>
      </c>
      <c r="O243" s="58">
        <f t="shared" si="77"/>
        <v>0</v>
      </c>
      <c r="P243" s="199"/>
      <c r="Q243" s="22" t="str">
        <f t="shared" si="71"/>
        <v>-</v>
      </c>
      <c r="R243" s="22" t="str">
        <f t="shared" si="72"/>
        <v>-</v>
      </c>
    </row>
    <row r="244">
      <c r="A244" s="49"/>
      <c r="B244" s="67"/>
      <c r="C244" s="68"/>
      <c r="D244" s="69"/>
      <c r="E244" s="53">
        <f>SUMIFS('Прайс работы и услуги'!J:J,'Прайс работы и услуги'!B:B,B244)</f>
        <v>0</v>
      </c>
      <c r="F244" s="53">
        <f t="shared" si="69"/>
        <v>0</v>
      </c>
      <c r="G244" s="54">
        <f>SUMIFS('Прайс работы и услуги'!D:D,'Прайс работы и услуги'!B:B,B244)</f>
        <v>0</v>
      </c>
      <c r="H244" s="55">
        <f t="shared" si="76"/>
        <v>0</v>
      </c>
      <c r="I244" s="61"/>
      <c r="J244" s="183"/>
      <c r="K244" s="182"/>
      <c r="L244" s="53">
        <f>SUMIFS('Прайс материалы'!I:I,'Прайс материалы'!A:A,I244)</f>
        <v>0</v>
      </c>
      <c r="M244" s="53">
        <f t="shared" si="74"/>
        <v>0</v>
      </c>
      <c r="N244" s="54">
        <f>SUMIFS('Прайс материалы'!C:C,'Прайс материалы'!A:A,I244)</f>
        <v>0</v>
      </c>
      <c r="O244" s="58">
        <f t="shared" si="77"/>
        <v>0</v>
      </c>
      <c r="P244" s="199"/>
      <c r="Q244" s="22" t="str">
        <f t="shared" si="71"/>
        <v>-</v>
      </c>
      <c r="R244" s="22" t="str">
        <f t="shared" si="72"/>
        <v>-</v>
      </c>
    </row>
    <row r="245">
      <c r="A245" s="49"/>
      <c r="B245" s="67"/>
      <c r="C245" s="68"/>
      <c r="D245" s="69"/>
      <c r="E245" s="53">
        <f>SUMIFS('Прайс работы и услуги'!J:J,'Прайс работы и услуги'!B:B,B245)</f>
        <v>0</v>
      </c>
      <c r="F245" s="53">
        <f t="shared" si="69"/>
        <v>0</v>
      </c>
      <c r="G245" s="54">
        <f>SUMIFS('Прайс работы и услуги'!D:D,'Прайс работы и услуги'!B:B,B245)</f>
        <v>0</v>
      </c>
      <c r="H245" s="55">
        <f t="shared" si="76"/>
        <v>0</v>
      </c>
      <c r="I245" s="61"/>
      <c r="J245" s="183"/>
      <c r="K245" s="182"/>
      <c r="L245" s="53">
        <f>SUMIFS('Прайс материалы'!I:I,'Прайс материалы'!A:A,I245)</f>
        <v>0</v>
      </c>
      <c r="M245" s="53">
        <f t="shared" si="74"/>
        <v>0</v>
      </c>
      <c r="N245" s="54">
        <f>SUMIFS('Прайс материалы'!C:C,'Прайс материалы'!A:A,I245)</f>
        <v>0</v>
      </c>
      <c r="O245" s="58">
        <f t="shared" si="77"/>
        <v>0</v>
      </c>
      <c r="P245" s="199"/>
      <c r="Q245" s="22" t="str">
        <f t="shared" si="71"/>
        <v>-</v>
      </c>
      <c r="R245" s="22" t="str">
        <f t="shared" si="72"/>
        <v>-</v>
      </c>
    </row>
    <row r="246">
      <c r="A246" s="49"/>
      <c r="B246" s="67"/>
      <c r="C246" s="68"/>
      <c r="D246" s="69"/>
      <c r="E246" s="53">
        <f>SUMIFS('Прайс работы и услуги'!J:J,'Прайс работы и услуги'!B:B,B246)</f>
        <v>0</v>
      </c>
      <c r="F246" s="53">
        <f t="shared" si="69"/>
        <v>0</v>
      </c>
      <c r="G246" s="54">
        <f>SUMIFS('Прайс работы и услуги'!D:D,'Прайс работы и услуги'!B:B,B246)</f>
        <v>0</v>
      </c>
      <c r="H246" s="55">
        <f t="shared" si="76"/>
        <v>0</v>
      </c>
      <c r="I246" s="61"/>
      <c r="J246" s="183"/>
      <c r="K246" s="182"/>
      <c r="L246" s="53">
        <f>SUMIFS('Прайс материалы'!I:I,'Прайс материалы'!A:A,I246)</f>
        <v>0</v>
      </c>
      <c r="M246" s="53">
        <f t="shared" si="74"/>
        <v>0</v>
      </c>
      <c r="N246" s="54">
        <f>SUMIFS('Прайс материалы'!C:C,'Прайс материалы'!A:A,I246)</f>
        <v>0</v>
      </c>
      <c r="O246" s="58">
        <f t="shared" si="77"/>
        <v>0</v>
      </c>
      <c r="P246" s="199"/>
      <c r="Q246" s="22" t="str">
        <f t="shared" si="71"/>
        <v>-</v>
      </c>
      <c r="R246" s="22" t="str">
        <f t="shared" si="72"/>
        <v>-</v>
      </c>
    </row>
    <row r="247">
      <c r="A247" s="49"/>
      <c r="B247" s="67"/>
      <c r="C247" s="68"/>
      <c r="D247" s="69"/>
      <c r="E247" s="53">
        <f>SUMIFS('Прайс работы и услуги'!J:J,'Прайс работы и услуги'!B:B,B247)</f>
        <v>0</v>
      </c>
      <c r="F247" s="53">
        <f t="shared" si="69"/>
        <v>0</v>
      </c>
      <c r="G247" s="54">
        <f>SUMIFS('Прайс работы и услуги'!D:D,'Прайс работы и услуги'!B:B,B247)</f>
        <v>0</v>
      </c>
      <c r="H247" s="55">
        <f t="shared" si="76"/>
        <v>0</v>
      </c>
      <c r="I247" s="61"/>
      <c r="J247" s="183"/>
      <c r="K247" s="182"/>
      <c r="L247" s="53">
        <f>SUMIFS('Прайс материалы'!I:I,'Прайс материалы'!A:A,I247)</f>
        <v>0</v>
      </c>
      <c r="M247" s="53">
        <f t="shared" si="74"/>
        <v>0</v>
      </c>
      <c r="N247" s="54">
        <f>SUMIFS('Прайс материалы'!C:C,'Прайс материалы'!A:A,I247)</f>
        <v>0</v>
      </c>
      <c r="O247" s="58">
        <f t="shared" si="77"/>
        <v>0</v>
      </c>
      <c r="P247" s="199"/>
      <c r="Q247" s="22" t="str">
        <f t="shared" si="71"/>
        <v>-</v>
      </c>
      <c r="R247" s="22" t="str">
        <f t="shared" si="72"/>
        <v>-</v>
      </c>
    </row>
    <row r="248">
      <c r="A248" s="49"/>
      <c r="B248" s="67"/>
      <c r="C248" s="68"/>
      <c r="D248" s="69"/>
      <c r="E248" s="53">
        <f>SUMIFS('Прайс работы и услуги'!J:J,'Прайс работы и услуги'!B:B,B248)</f>
        <v>0</v>
      </c>
      <c r="F248" s="53">
        <f t="shared" si="69"/>
        <v>0</v>
      </c>
      <c r="G248" s="54">
        <f>SUMIFS('Прайс работы и услуги'!D:D,'Прайс работы и услуги'!B:B,B248)</f>
        <v>0</v>
      </c>
      <c r="H248" s="55">
        <f t="shared" si="76"/>
        <v>0</v>
      </c>
      <c r="I248" s="61"/>
      <c r="J248" s="183"/>
      <c r="K248" s="182"/>
      <c r="L248" s="53">
        <f>SUMIFS('Прайс материалы'!I:I,'Прайс материалы'!A:A,I248)</f>
        <v>0</v>
      </c>
      <c r="M248" s="53">
        <f t="shared" si="74"/>
        <v>0</v>
      </c>
      <c r="N248" s="54">
        <f>SUMIFS('Прайс материалы'!C:C,'Прайс материалы'!A:A,I248)</f>
        <v>0</v>
      </c>
      <c r="O248" s="58">
        <f t="shared" si="77"/>
        <v>0</v>
      </c>
      <c r="P248" s="199"/>
      <c r="Q248" s="22" t="str">
        <f t="shared" si="71"/>
        <v>-</v>
      </c>
      <c r="R248" s="22" t="str">
        <f t="shared" si="72"/>
        <v>-</v>
      </c>
    </row>
    <row r="249">
      <c r="A249" s="49"/>
      <c r="B249" s="67"/>
      <c r="C249" s="68"/>
      <c r="D249" s="69"/>
      <c r="E249" s="53">
        <f>SUMIFS('Прайс работы и услуги'!J:J,'Прайс работы и услуги'!B:B,B249)</f>
        <v>0</v>
      </c>
      <c r="F249" s="53">
        <f t="shared" si="69"/>
        <v>0</v>
      </c>
      <c r="G249" s="54">
        <f>SUMIFS('Прайс работы и услуги'!D:D,'Прайс работы и услуги'!B:B,B249)</f>
        <v>0</v>
      </c>
      <c r="H249" s="55">
        <f t="shared" si="76"/>
        <v>0</v>
      </c>
      <c r="I249" s="61"/>
      <c r="J249" s="183"/>
      <c r="K249" s="182"/>
      <c r="L249" s="53">
        <f>SUMIFS('Прайс материалы'!I:I,'Прайс материалы'!A:A,I249)</f>
        <v>0</v>
      </c>
      <c r="M249" s="53">
        <f t="shared" si="74"/>
        <v>0</v>
      </c>
      <c r="N249" s="54">
        <f>SUMIFS('Прайс материалы'!C:C,'Прайс материалы'!A:A,I249)</f>
        <v>0</v>
      </c>
      <c r="O249" s="58">
        <f t="shared" si="77"/>
        <v>0</v>
      </c>
      <c r="P249" s="199"/>
      <c r="Q249" s="22" t="str">
        <f t="shared" si="71"/>
        <v>-</v>
      </c>
      <c r="R249" s="22" t="str">
        <f t="shared" si="72"/>
        <v>-</v>
      </c>
    </row>
    <row r="250">
      <c r="A250" s="49"/>
      <c r="B250" s="67"/>
      <c r="C250" s="68"/>
      <c r="D250" s="69"/>
      <c r="E250" s="53">
        <f>SUMIFS('Прайс работы и услуги'!J:J,'Прайс работы и услуги'!B:B,B250)</f>
        <v>0</v>
      </c>
      <c r="F250" s="53">
        <f t="shared" si="69"/>
        <v>0</v>
      </c>
      <c r="G250" s="54">
        <f>SUMIFS('Прайс работы и услуги'!D:D,'Прайс работы и услуги'!B:B,B250)</f>
        <v>0</v>
      </c>
      <c r="H250" s="55">
        <f t="shared" si="76"/>
        <v>0</v>
      </c>
      <c r="I250" s="61"/>
      <c r="J250" s="183"/>
      <c r="K250" s="182"/>
      <c r="L250" s="53">
        <f>SUMIFS('Прайс материалы'!I:I,'Прайс материалы'!A:A,I250)</f>
        <v>0</v>
      </c>
      <c r="M250" s="53">
        <f t="shared" si="74"/>
        <v>0</v>
      </c>
      <c r="N250" s="54">
        <f>SUMIFS('Прайс материалы'!C:C,'Прайс материалы'!A:A,I250)</f>
        <v>0</v>
      </c>
      <c r="O250" s="58">
        <f t="shared" si="77"/>
        <v>0</v>
      </c>
      <c r="P250" s="199"/>
      <c r="Q250" s="22" t="str">
        <f t="shared" si="71"/>
        <v>-</v>
      </c>
      <c r="R250" s="22" t="str">
        <f t="shared" si="72"/>
        <v>-</v>
      </c>
    </row>
    <row r="251">
      <c r="A251" s="49"/>
      <c r="B251" s="67"/>
      <c r="C251" s="68"/>
      <c r="D251" s="69"/>
      <c r="E251" s="53">
        <f>SUMIFS('Прайс работы и услуги'!J:J,'Прайс работы и услуги'!B:B,B251)</f>
        <v>0</v>
      </c>
      <c r="F251" s="53">
        <f t="shared" si="69"/>
        <v>0</v>
      </c>
      <c r="G251" s="54">
        <f>SUMIFS('Прайс работы и услуги'!D:D,'Прайс работы и услуги'!B:B,B251)</f>
        <v>0</v>
      </c>
      <c r="H251" s="55">
        <f t="shared" si="76"/>
        <v>0</v>
      </c>
      <c r="I251" s="61"/>
      <c r="J251" s="183"/>
      <c r="K251" s="182"/>
      <c r="L251" s="53">
        <f>SUMIFS('Прайс материалы'!I:I,'Прайс материалы'!A:A,I251)</f>
        <v>0</v>
      </c>
      <c r="M251" s="53">
        <f t="shared" si="74"/>
        <v>0</v>
      </c>
      <c r="N251" s="54">
        <f>SUMIFS('Прайс материалы'!C:C,'Прайс материалы'!A:A,I251)</f>
        <v>0</v>
      </c>
      <c r="O251" s="58">
        <f t="shared" si="77"/>
        <v>0</v>
      </c>
      <c r="P251" s="199"/>
      <c r="Q251" s="22" t="str">
        <f t="shared" si="71"/>
        <v>-</v>
      </c>
      <c r="R251" s="22" t="str">
        <f t="shared" si="72"/>
        <v>-</v>
      </c>
    </row>
    <row r="252">
      <c r="A252" s="49"/>
      <c r="B252" s="67"/>
      <c r="C252" s="68"/>
      <c r="D252" s="69"/>
      <c r="E252" s="53">
        <f>SUMIFS('Прайс работы и услуги'!J:J,'Прайс работы и услуги'!B:B,B252)</f>
        <v>0</v>
      </c>
      <c r="F252" s="53">
        <f t="shared" si="69"/>
        <v>0</v>
      </c>
      <c r="G252" s="54">
        <f>SUMIFS('Прайс работы и услуги'!D:D,'Прайс работы и услуги'!B:B,B252)</f>
        <v>0</v>
      </c>
      <c r="H252" s="55">
        <f t="shared" si="76"/>
        <v>0</v>
      </c>
      <c r="I252" s="61"/>
      <c r="J252" s="183"/>
      <c r="K252" s="182"/>
      <c r="L252" s="53">
        <f>SUMIFS('Прайс материалы'!I:I,'Прайс материалы'!A:A,I252)</f>
        <v>0</v>
      </c>
      <c r="M252" s="53">
        <f t="shared" si="74"/>
        <v>0</v>
      </c>
      <c r="N252" s="54">
        <f>SUMIFS('Прайс материалы'!C:C,'Прайс материалы'!A:A,I252)</f>
        <v>0</v>
      </c>
      <c r="O252" s="58">
        <f t="shared" si="77"/>
        <v>0</v>
      </c>
      <c r="P252" s="199"/>
      <c r="Q252" s="22" t="str">
        <f t="shared" si="71"/>
        <v>-</v>
      </c>
      <c r="R252" s="22" t="str">
        <f t="shared" si="72"/>
        <v>-</v>
      </c>
    </row>
    <row r="253">
      <c r="A253" s="49"/>
      <c r="B253" s="67"/>
      <c r="C253" s="68"/>
      <c r="D253" s="69"/>
      <c r="E253" s="53">
        <f>SUMIFS('Прайс работы и услуги'!J:J,'Прайс работы и услуги'!B:B,B253)</f>
        <v>0</v>
      </c>
      <c r="F253" s="53">
        <f t="shared" si="69"/>
        <v>0</v>
      </c>
      <c r="G253" s="54">
        <f>SUMIFS('Прайс работы и услуги'!D:D,'Прайс работы и услуги'!B:B,B253)</f>
        <v>0</v>
      </c>
      <c r="H253" s="55">
        <f t="shared" si="76"/>
        <v>0</v>
      </c>
      <c r="I253" s="61"/>
      <c r="J253" s="183"/>
      <c r="K253" s="182"/>
      <c r="L253" s="53">
        <f>SUMIFS('Прайс материалы'!I:I,'Прайс материалы'!A:A,I253)</f>
        <v>0</v>
      </c>
      <c r="M253" s="53">
        <f t="shared" si="74"/>
        <v>0</v>
      </c>
      <c r="N253" s="54">
        <f>SUMIFS('Прайс материалы'!C:C,'Прайс материалы'!A:A,I253)</f>
        <v>0</v>
      </c>
      <c r="O253" s="58">
        <f t="shared" si="77"/>
        <v>0</v>
      </c>
      <c r="P253" s="199"/>
      <c r="Q253" s="22" t="str">
        <f t="shared" si="71"/>
        <v>-</v>
      </c>
      <c r="R253" s="22" t="str">
        <f t="shared" si="72"/>
        <v>-</v>
      </c>
    </row>
    <row r="254">
      <c r="A254" s="49"/>
      <c r="B254" s="67"/>
      <c r="C254" s="68"/>
      <c r="D254" s="69"/>
      <c r="E254" s="53">
        <f>SUMIFS('Прайс работы и услуги'!J:J,'Прайс работы и услуги'!B:B,B254)</f>
        <v>0</v>
      </c>
      <c r="F254" s="53">
        <f t="shared" si="69"/>
        <v>0</v>
      </c>
      <c r="G254" s="54">
        <f>SUMIFS('Прайс работы и услуги'!D:D,'Прайс работы и услуги'!B:B,B254)</f>
        <v>0</v>
      </c>
      <c r="H254" s="55">
        <f t="shared" si="76"/>
        <v>0</v>
      </c>
      <c r="I254" s="61"/>
      <c r="J254" s="183"/>
      <c r="K254" s="182"/>
      <c r="L254" s="53">
        <f>SUMIFS('Прайс материалы'!I:I,'Прайс материалы'!A:A,I254)</f>
        <v>0</v>
      </c>
      <c r="M254" s="53">
        <f t="shared" si="74"/>
        <v>0</v>
      </c>
      <c r="N254" s="54">
        <f>SUMIFS('Прайс материалы'!C:C,'Прайс материалы'!A:A,I254)</f>
        <v>0</v>
      </c>
      <c r="O254" s="58">
        <f t="shared" si="77"/>
        <v>0</v>
      </c>
      <c r="P254" s="199"/>
      <c r="Q254" s="22" t="str">
        <f t="shared" si="71"/>
        <v>-</v>
      </c>
      <c r="R254" s="22" t="str">
        <f t="shared" si="72"/>
        <v>-</v>
      </c>
    </row>
    <row r="255">
      <c r="A255" s="49"/>
      <c r="B255" s="67"/>
      <c r="C255" s="68"/>
      <c r="D255" s="69"/>
      <c r="E255" s="53">
        <f>SUMIFS('Прайс работы и услуги'!J:J,'Прайс работы и услуги'!B:B,B255)</f>
        <v>0</v>
      </c>
      <c r="F255" s="53">
        <f t="shared" si="69"/>
        <v>0</v>
      </c>
      <c r="G255" s="54">
        <f>SUMIFS('Прайс работы и услуги'!D:D,'Прайс работы и услуги'!B:B,B255)</f>
        <v>0</v>
      </c>
      <c r="H255" s="55">
        <f t="shared" si="76"/>
        <v>0</v>
      </c>
      <c r="I255" s="61"/>
      <c r="J255" s="183"/>
      <c r="K255" s="182"/>
      <c r="L255" s="53">
        <f>SUMIFS('Прайс материалы'!I:I,'Прайс материалы'!A:A,I255)</f>
        <v>0</v>
      </c>
      <c r="M255" s="53">
        <f t="shared" si="74"/>
        <v>0</v>
      </c>
      <c r="N255" s="54">
        <f>SUMIFS('Прайс материалы'!C:C,'Прайс материалы'!A:A,I255)</f>
        <v>0</v>
      </c>
      <c r="O255" s="58">
        <f t="shared" si="77"/>
        <v>0</v>
      </c>
      <c r="P255" s="199"/>
      <c r="Q255" s="22" t="str">
        <f t="shared" si="71"/>
        <v>-</v>
      </c>
      <c r="R255" s="22" t="str">
        <f t="shared" si="72"/>
        <v>-</v>
      </c>
    </row>
    <row r="256">
      <c r="A256" s="49"/>
      <c r="B256" s="67"/>
      <c r="C256" s="68"/>
      <c r="D256" s="69"/>
      <c r="E256" s="53">
        <f>SUMIFS('Прайс работы и услуги'!J:J,'Прайс работы и услуги'!B:B,B256)</f>
        <v>0</v>
      </c>
      <c r="F256" s="53">
        <f t="shared" si="69"/>
        <v>0</v>
      </c>
      <c r="G256" s="54">
        <f>SUMIFS('Прайс работы и услуги'!D:D,'Прайс работы и услуги'!B:B,B256)</f>
        <v>0</v>
      </c>
      <c r="H256" s="55">
        <f t="shared" si="76"/>
        <v>0</v>
      </c>
      <c r="I256" s="61"/>
      <c r="J256" s="183"/>
      <c r="K256" s="182"/>
      <c r="L256" s="53">
        <f>SUMIFS('Прайс материалы'!I:I,'Прайс материалы'!A:A,I256)</f>
        <v>0</v>
      </c>
      <c r="M256" s="53">
        <f t="shared" si="74"/>
        <v>0</v>
      </c>
      <c r="N256" s="54">
        <f>SUMIFS('Прайс материалы'!C:C,'Прайс материалы'!A:A,I256)</f>
        <v>0</v>
      </c>
      <c r="O256" s="58">
        <f t="shared" si="77"/>
        <v>0</v>
      </c>
      <c r="P256" s="199"/>
      <c r="Q256" s="22" t="str">
        <f t="shared" si="71"/>
        <v>-</v>
      </c>
      <c r="R256" s="22" t="str">
        <f t="shared" si="72"/>
        <v>-</v>
      </c>
    </row>
    <row r="257">
      <c r="A257" s="49"/>
      <c r="B257" s="67"/>
      <c r="C257" s="68"/>
      <c r="D257" s="69"/>
      <c r="E257" s="53">
        <f>SUMIFS('Прайс работы и услуги'!J:J,'Прайс работы и услуги'!B:B,B257)</f>
        <v>0</v>
      </c>
      <c r="F257" s="53">
        <f t="shared" si="69"/>
        <v>0</v>
      </c>
      <c r="G257" s="54">
        <f>SUMIFS('Прайс работы и услуги'!D:D,'Прайс работы и услуги'!B:B,B257)</f>
        <v>0</v>
      </c>
      <c r="H257" s="55">
        <f t="shared" si="76"/>
        <v>0</v>
      </c>
      <c r="I257" s="61"/>
      <c r="J257" s="183"/>
      <c r="K257" s="182"/>
      <c r="L257" s="53">
        <f>SUMIFS('Прайс материалы'!I:I,'Прайс материалы'!A:A,I257)</f>
        <v>0</v>
      </c>
      <c r="M257" s="53">
        <f t="shared" si="74"/>
        <v>0</v>
      </c>
      <c r="N257" s="54">
        <f>SUMIFS('Прайс материалы'!C:C,'Прайс материалы'!A:A,I257)</f>
        <v>0</v>
      </c>
      <c r="O257" s="58">
        <f t="shared" si="77"/>
        <v>0</v>
      </c>
      <c r="P257" s="199"/>
      <c r="Q257" s="22" t="str">
        <f t="shared" si="71"/>
        <v>-</v>
      </c>
      <c r="R257" s="22" t="str">
        <f t="shared" si="72"/>
        <v>-</v>
      </c>
    </row>
    <row r="258">
      <c r="A258" s="49"/>
      <c r="B258" s="67"/>
      <c r="C258" s="68"/>
      <c r="D258" s="69"/>
      <c r="E258" s="53">
        <f>SUMIFS('Прайс работы и услуги'!J:J,'Прайс работы и услуги'!B:B,B258)</f>
        <v>0</v>
      </c>
      <c r="F258" s="53">
        <f t="shared" si="69"/>
        <v>0</v>
      </c>
      <c r="G258" s="54">
        <f>SUMIFS('Прайс работы и услуги'!D:D,'Прайс работы и услуги'!B:B,B258)</f>
        <v>0</v>
      </c>
      <c r="H258" s="55">
        <f t="shared" si="76"/>
        <v>0</v>
      </c>
      <c r="I258" s="61"/>
      <c r="J258" s="183"/>
      <c r="K258" s="182"/>
      <c r="L258" s="53">
        <f>SUMIFS('Прайс материалы'!I:I,'Прайс материалы'!A:A,I258)</f>
        <v>0</v>
      </c>
      <c r="M258" s="53">
        <f t="shared" si="74"/>
        <v>0</v>
      </c>
      <c r="N258" s="54">
        <f>SUMIFS('Прайс материалы'!C:C,'Прайс материалы'!A:A,I258)</f>
        <v>0</v>
      </c>
      <c r="O258" s="58">
        <f t="shared" si="77"/>
        <v>0</v>
      </c>
      <c r="P258" s="199"/>
      <c r="Q258" s="22" t="str">
        <f t="shared" si="71"/>
        <v>-</v>
      </c>
      <c r="R258" s="22" t="str">
        <f t="shared" si="72"/>
        <v>-</v>
      </c>
    </row>
    <row r="259">
      <c r="A259" s="49"/>
      <c r="B259" s="67"/>
      <c r="C259" s="68"/>
      <c r="D259" s="69"/>
      <c r="E259" s="53">
        <f>SUMIFS('Прайс работы и услуги'!J:J,'Прайс работы и услуги'!B:B,B259)</f>
        <v>0</v>
      </c>
      <c r="F259" s="53">
        <f t="shared" si="69"/>
        <v>0</v>
      </c>
      <c r="G259" s="54">
        <f>SUMIFS('Прайс работы и услуги'!D:D,'Прайс работы и услуги'!B:B,B259)</f>
        <v>0</v>
      </c>
      <c r="H259" s="55">
        <f t="shared" si="76"/>
        <v>0</v>
      </c>
      <c r="I259" s="61"/>
      <c r="J259" s="183"/>
      <c r="K259" s="182"/>
      <c r="L259" s="53">
        <f>SUMIFS('Прайс материалы'!I:I,'Прайс материалы'!A:A,I259)</f>
        <v>0</v>
      </c>
      <c r="M259" s="53">
        <f t="shared" si="74"/>
        <v>0</v>
      </c>
      <c r="N259" s="54">
        <f>SUMIFS('Прайс материалы'!C:C,'Прайс материалы'!A:A,I259)</f>
        <v>0</v>
      </c>
      <c r="O259" s="58">
        <f t="shared" si="77"/>
        <v>0</v>
      </c>
      <c r="P259" s="199"/>
      <c r="Q259" s="22" t="str">
        <f t="shared" si="71"/>
        <v>-</v>
      </c>
      <c r="R259" s="22" t="str">
        <f t="shared" si="72"/>
        <v>-</v>
      </c>
    </row>
    <row r="260">
      <c r="A260" s="49"/>
      <c r="B260" s="67"/>
      <c r="C260" s="68"/>
      <c r="D260" s="69"/>
      <c r="E260" s="53">
        <f>SUMIFS('Прайс работы и услуги'!J:J,'Прайс работы и услуги'!B:B,B260)</f>
        <v>0</v>
      </c>
      <c r="F260" s="53">
        <f t="shared" si="69"/>
        <v>0</v>
      </c>
      <c r="G260" s="54">
        <f>SUMIFS('Прайс работы и услуги'!D:D,'Прайс работы и услуги'!B:B,B260)</f>
        <v>0</v>
      </c>
      <c r="H260" s="55">
        <f t="shared" si="76"/>
        <v>0</v>
      </c>
      <c r="I260" s="184"/>
      <c r="J260" s="183"/>
      <c r="K260" s="182"/>
      <c r="L260" s="53">
        <f>SUMIFS('Прайс материалы'!I:I,'Прайс материалы'!A:A,I260)</f>
        <v>0</v>
      </c>
      <c r="M260" s="53">
        <f t="shared" si="74"/>
        <v>0</v>
      </c>
      <c r="N260" s="54">
        <f>SUMIFS('Прайс материалы'!C:C,'Прайс материалы'!A:A,I260)</f>
        <v>0</v>
      </c>
      <c r="O260" s="58">
        <f t="shared" si="77"/>
        <v>0</v>
      </c>
      <c r="P260" s="199"/>
      <c r="Q260" s="22" t="str">
        <f t="shared" si="71"/>
        <v>-</v>
      </c>
      <c r="R260" s="22" t="str">
        <f t="shared" si="72"/>
        <v>-</v>
      </c>
    </row>
    <row r="261">
      <c r="A261" s="49"/>
      <c r="B261" s="67"/>
      <c r="C261" s="68"/>
      <c r="D261" s="69"/>
      <c r="E261" s="53">
        <f>SUMIFS('Прайс работы и услуги'!J:J,'Прайс работы и услуги'!B:B,B261)</f>
        <v>0</v>
      </c>
      <c r="F261" s="53">
        <f t="shared" si="69"/>
        <v>0</v>
      </c>
      <c r="G261" s="54">
        <f>SUMIFS('Прайс работы и услуги'!D:D,'Прайс работы и услуги'!B:B,B261)</f>
        <v>0</v>
      </c>
      <c r="H261" s="55">
        <f t="shared" si="76"/>
        <v>0</v>
      </c>
      <c r="I261" s="184"/>
      <c r="J261" s="183"/>
      <c r="K261" s="182"/>
      <c r="L261" s="53">
        <f>SUMIFS('Прайс материалы'!I:I,'Прайс материалы'!A:A,I261)</f>
        <v>0</v>
      </c>
      <c r="M261" s="53">
        <f t="shared" si="74"/>
        <v>0</v>
      </c>
      <c r="N261" s="54">
        <f>SUMIFS('Прайс материалы'!C:C,'Прайс материалы'!A:A,I261)</f>
        <v>0</v>
      </c>
      <c r="O261" s="58">
        <f t="shared" si="77"/>
        <v>0</v>
      </c>
      <c r="P261" s="199"/>
      <c r="Q261" s="22" t="str">
        <f t="shared" si="71"/>
        <v>-</v>
      </c>
      <c r="R261" s="22" t="str">
        <f t="shared" si="72"/>
        <v>-</v>
      </c>
    </row>
    <row r="262">
      <c r="A262" s="49"/>
      <c r="B262" s="67"/>
      <c r="C262" s="68"/>
      <c r="D262" s="69"/>
      <c r="E262" s="53">
        <f>SUMIFS('Прайс работы и услуги'!J:J,'Прайс работы и услуги'!B:B,B262)</f>
        <v>0</v>
      </c>
      <c r="F262" s="53">
        <f t="shared" si="69"/>
        <v>0</v>
      </c>
      <c r="G262" s="54">
        <f>SUMIFS('Прайс работы и услуги'!D:D,'Прайс работы и услуги'!B:B,B262)</f>
        <v>0</v>
      </c>
      <c r="H262" s="55">
        <f t="shared" si="76"/>
        <v>0</v>
      </c>
      <c r="I262" s="184"/>
      <c r="J262" s="183"/>
      <c r="K262" s="182"/>
      <c r="L262" s="53">
        <f>SUMIFS('Прайс материалы'!I:I,'Прайс материалы'!A:A,I262)</f>
        <v>0</v>
      </c>
      <c r="M262" s="53">
        <f t="shared" si="74"/>
        <v>0</v>
      </c>
      <c r="N262" s="54">
        <f>SUMIFS('Прайс материалы'!C:C,'Прайс материалы'!A:A,I262)</f>
        <v>0</v>
      </c>
      <c r="O262" s="58">
        <f t="shared" si="77"/>
        <v>0</v>
      </c>
      <c r="P262" s="199"/>
      <c r="Q262" s="22" t="str">
        <f t="shared" si="71"/>
        <v>-</v>
      </c>
      <c r="R262" s="22" t="str">
        <f t="shared" si="72"/>
        <v>-</v>
      </c>
    </row>
    <row r="263">
      <c r="A263" s="49"/>
      <c r="B263" s="67"/>
      <c r="C263" s="68"/>
      <c r="D263" s="69"/>
      <c r="E263" s="53">
        <f>SUMIFS('Прайс работы и услуги'!J:J,'Прайс работы и услуги'!B:B,B263)</f>
        <v>0</v>
      </c>
      <c r="F263" s="53">
        <f t="shared" si="69"/>
        <v>0</v>
      </c>
      <c r="G263" s="54">
        <f>SUMIFS('Прайс работы и услуги'!D:D,'Прайс работы и услуги'!B:B,B263)</f>
        <v>0</v>
      </c>
      <c r="H263" s="55">
        <f t="shared" si="76"/>
        <v>0</v>
      </c>
      <c r="I263" s="184"/>
      <c r="J263" s="183"/>
      <c r="K263" s="182"/>
      <c r="L263" s="53">
        <f>SUMIFS('Прайс материалы'!I:I,'Прайс материалы'!A:A,I263)</f>
        <v>0</v>
      </c>
      <c r="M263" s="53">
        <f t="shared" si="74"/>
        <v>0</v>
      </c>
      <c r="N263" s="54">
        <f>SUMIFS('Прайс материалы'!C:C,'Прайс материалы'!A:A,I263)</f>
        <v>0</v>
      </c>
      <c r="O263" s="58">
        <f t="shared" si="77"/>
        <v>0</v>
      </c>
      <c r="P263" s="199"/>
      <c r="Q263" s="22" t="str">
        <f t="shared" si="71"/>
        <v>-</v>
      </c>
      <c r="R263" s="22" t="str">
        <f t="shared" si="72"/>
        <v>-</v>
      </c>
    </row>
    <row r="264">
      <c r="A264" s="49"/>
      <c r="B264" s="67"/>
      <c r="C264" s="68"/>
      <c r="D264" s="69"/>
      <c r="E264" s="53">
        <f>SUMIFS('Прайс работы и услуги'!J:J,'Прайс работы и услуги'!B:B,B264)</f>
        <v>0</v>
      </c>
      <c r="F264" s="53">
        <f t="shared" si="69"/>
        <v>0</v>
      </c>
      <c r="G264" s="54">
        <f>SUMIFS('Прайс работы и услуги'!D:D,'Прайс работы и услуги'!B:B,B264)</f>
        <v>0</v>
      </c>
      <c r="H264" s="55">
        <f t="shared" si="76"/>
        <v>0</v>
      </c>
      <c r="I264" s="184"/>
      <c r="J264" s="183"/>
      <c r="K264" s="182"/>
      <c r="L264" s="53">
        <f>SUMIFS('Прайс материалы'!I:I,'Прайс материалы'!A:A,I264)</f>
        <v>0</v>
      </c>
      <c r="M264" s="53">
        <f t="shared" si="74"/>
        <v>0</v>
      </c>
      <c r="N264" s="54">
        <f>SUMIFS('Прайс материалы'!C:C,'Прайс материалы'!A:A,I264)</f>
        <v>0</v>
      </c>
      <c r="O264" s="58">
        <f t="shared" si="77"/>
        <v>0</v>
      </c>
      <c r="P264" s="199"/>
      <c r="Q264" s="22" t="str">
        <f t="shared" si="71"/>
        <v>-</v>
      </c>
      <c r="R264" s="22" t="str">
        <f t="shared" si="72"/>
        <v>-</v>
      </c>
    </row>
    <row r="265">
      <c r="A265" s="49"/>
      <c r="B265" s="67"/>
      <c r="C265" s="68"/>
      <c r="D265" s="69"/>
      <c r="E265" s="53">
        <f>SUMIFS('Прайс работы и услуги'!J:J,'Прайс работы и услуги'!B:B,B265)</f>
        <v>0</v>
      </c>
      <c r="F265" s="53">
        <f t="shared" si="69"/>
        <v>0</v>
      </c>
      <c r="G265" s="54">
        <f>SUMIFS('Прайс работы и услуги'!D:D,'Прайс работы и услуги'!B:B,B265)</f>
        <v>0</v>
      </c>
      <c r="H265" s="55">
        <f t="shared" si="76"/>
        <v>0</v>
      </c>
      <c r="I265" s="184"/>
      <c r="J265" s="183"/>
      <c r="K265" s="182"/>
      <c r="L265" s="53">
        <f>SUMIFS('Прайс материалы'!I:I,'Прайс материалы'!A:A,I265)</f>
        <v>0</v>
      </c>
      <c r="M265" s="53">
        <f t="shared" si="74"/>
        <v>0</v>
      </c>
      <c r="N265" s="54">
        <f>SUMIFS('Прайс материалы'!C:C,'Прайс материалы'!A:A,I265)</f>
        <v>0</v>
      </c>
      <c r="O265" s="58">
        <f t="shared" si="77"/>
        <v>0</v>
      </c>
      <c r="P265" s="199"/>
      <c r="Q265" s="22" t="str">
        <f t="shared" si="71"/>
        <v>-</v>
      </c>
      <c r="R265" s="22" t="str">
        <f t="shared" si="72"/>
        <v>-</v>
      </c>
    </row>
    <row r="266">
      <c r="A266" s="49"/>
      <c r="B266" s="67"/>
      <c r="C266" s="68"/>
      <c r="D266" s="69"/>
      <c r="E266" s="53">
        <f>SUMIFS('Прайс работы и услуги'!J:J,'Прайс работы и услуги'!B:B,B266)</f>
        <v>0</v>
      </c>
      <c r="F266" s="53">
        <f t="shared" si="69"/>
        <v>0</v>
      </c>
      <c r="G266" s="54">
        <f>SUMIFS('Прайс работы и услуги'!D:D,'Прайс работы и услуги'!B:B,B266)</f>
        <v>0</v>
      </c>
      <c r="H266" s="55">
        <f t="shared" si="76"/>
        <v>0</v>
      </c>
      <c r="I266" s="184"/>
      <c r="J266" s="183"/>
      <c r="K266" s="182"/>
      <c r="L266" s="53">
        <f>SUMIFS('Прайс материалы'!I:I,'Прайс материалы'!A:A,I266)</f>
        <v>0</v>
      </c>
      <c r="M266" s="53">
        <f t="shared" si="74"/>
        <v>0</v>
      </c>
      <c r="N266" s="54">
        <f>SUMIFS('Прайс материалы'!C:C,'Прайс материалы'!A:A,I266)</f>
        <v>0</v>
      </c>
      <c r="O266" s="58">
        <f t="shared" si="77"/>
        <v>0</v>
      </c>
      <c r="P266" s="199"/>
      <c r="Q266" s="22" t="str">
        <f t="shared" si="71"/>
        <v>-</v>
      </c>
      <c r="R266" s="22" t="str">
        <f t="shared" si="72"/>
        <v>-</v>
      </c>
    </row>
    <row r="267">
      <c r="A267" s="49"/>
      <c r="B267" s="67"/>
      <c r="C267" s="68"/>
      <c r="D267" s="69"/>
      <c r="E267" s="53">
        <f>SUMIFS('Прайс работы и услуги'!J:J,'Прайс работы и услуги'!B:B,B267)</f>
        <v>0</v>
      </c>
      <c r="F267" s="53">
        <f t="shared" si="69"/>
        <v>0</v>
      </c>
      <c r="G267" s="54">
        <f>SUMIFS('Прайс работы и услуги'!D:D,'Прайс работы и услуги'!B:B,B267)</f>
        <v>0</v>
      </c>
      <c r="H267" s="55">
        <f t="shared" si="76"/>
        <v>0</v>
      </c>
      <c r="I267" s="184"/>
      <c r="J267" s="183"/>
      <c r="K267" s="182"/>
      <c r="L267" s="53">
        <f>SUMIFS('Прайс материалы'!I:I,'Прайс материалы'!A:A,I267)</f>
        <v>0</v>
      </c>
      <c r="M267" s="53">
        <f t="shared" si="74"/>
        <v>0</v>
      </c>
      <c r="N267" s="54">
        <f>SUMIFS('Прайс материалы'!C:C,'Прайс материалы'!A:A,I267)</f>
        <v>0</v>
      </c>
      <c r="O267" s="58">
        <f t="shared" si="77"/>
        <v>0</v>
      </c>
      <c r="P267" s="199"/>
      <c r="Q267" s="22" t="str">
        <f t="shared" si="71"/>
        <v>-</v>
      </c>
      <c r="R267" s="22" t="str">
        <f t="shared" si="72"/>
        <v>-</v>
      </c>
    </row>
    <row r="268">
      <c r="A268" s="49"/>
      <c r="B268" s="67"/>
      <c r="C268" s="68"/>
      <c r="D268" s="69"/>
      <c r="E268" s="53">
        <f>SUMIFS('Прайс работы и услуги'!J:J,'Прайс работы и услуги'!B:B,B268)</f>
        <v>0</v>
      </c>
      <c r="F268" s="53">
        <f t="shared" si="69"/>
        <v>0</v>
      </c>
      <c r="G268" s="54">
        <f>SUMIFS('Прайс работы и услуги'!D:D,'Прайс работы и услуги'!B:B,B268)</f>
        <v>0</v>
      </c>
      <c r="H268" s="55">
        <f t="shared" si="76"/>
        <v>0</v>
      </c>
      <c r="I268" s="184"/>
      <c r="J268" s="183"/>
      <c r="K268" s="182"/>
      <c r="L268" s="53">
        <f>SUMIFS('Прайс материалы'!I:I,'Прайс материалы'!A:A,I268)</f>
        <v>0</v>
      </c>
      <c r="M268" s="53">
        <f t="shared" si="74"/>
        <v>0</v>
      </c>
      <c r="N268" s="54">
        <f>SUMIFS('Прайс материалы'!C:C,'Прайс материалы'!A:A,I268)</f>
        <v>0</v>
      </c>
      <c r="O268" s="58">
        <f t="shared" si="77"/>
        <v>0</v>
      </c>
      <c r="P268" s="199"/>
      <c r="Q268" s="22" t="str">
        <f t="shared" si="71"/>
        <v>-</v>
      </c>
      <c r="R268" s="22" t="str">
        <f t="shared" si="72"/>
        <v>-</v>
      </c>
    </row>
    <row r="269">
      <c r="A269" s="49"/>
      <c r="B269" s="67"/>
      <c r="C269" s="68"/>
      <c r="D269" s="69"/>
      <c r="E269" s="53">
        <f>SUMIFS('Прайс работы и услуги'!J:J,'Прайс работы и услуги'!B:B,B269)</f>
        <v>0</v>
      </c>
      <c r="F269" s="53">
        <f t="shared" si="69"/>
        <v>0</v>
      </c>
      <c r="G269" s="54">
        <f>SUMIFS('Прайс работы и услуги'!D:D,'Прайс работы и услуги'!B:B,B269)</f>
        <v>0</v>
      </c>
      <c r="H269" s="55">
        <f t="shared" si="76"/>
        <v>0</v>
      </c>
      <c r="I269" s="184"/>
      <c r="J269" s="183"/>
      <c r="K269" s="182"/>
      <c r="L269" s="53">
        <f>SUMIFS('Прайс материалы'!I:I,'Прайс материалы'!A:A,I269)</f>
        <v>0</v>
      </c>
      <c r="M269" s="53">
        <f t="shared" si="74"/>
        <v>0</v>
      </c>
      <c r="N269" s="54">
        <f>SUMIFS('Прайс материалы'!C:C,'Прайс материалы'!A:A,I269)</f>
        <v>0</v>
      </c>
      <c r="O269" s="58">
        <f t="shared" si="77"/>
        <v>0</v>
      </c>
      <c r="P269" s="199"/>
      <c r="Q269" s="22" t="str">
        <f t="shared" si="71"/>
        <v>-</v>
      </c>
      <c r="R269" s="22" t="str">
        <f t="shared" si="72"/>
        <v>-</v>
      </c>
    </row>
    <row r="270">
      <c r="A270" s="49"/>
      <c r="B270" s="67"/>
      <c r="C270" s="68"/>
      <c r="D270" s="69"/>
      <c r="E270" s="53">
        <f>SUMIFS('Прайс работы и услуги'!J:J,'Прайс работы и услуги'!B:B,B270)</f>
        <v>0</v>
      </c>
      <c r="F270" s="53">
        <f t="shared" si="69"/>
        <v>0</v>
      </c>
      <c r="G270" s="54">
        <f>SUMIFS('Прайс работы и услуги'!D:D,'Прайс работы и услуги'!B:B,B270)</f>
        <v>0</v>
      </c>
      <c r="H270" s="55">
        <f t="shared" si="76"/>
        <v>0</v>
      </c>
      <c r="I270" s="184"/>
      <c r="J270" s="183"/>
      <c r="K270" s="182"/>
      <c r="L270" s="53">
        <f>SUMIFS('Прайс материалы'!I:I,'Прайс материалы'!A:A,I270)</f>
        <v>0</v>
      </c>
      <c r="M270" s="53">
        <f t="shared" si="74"/>
        <v>0</v>
      </c>
      <c r="N270" s="54">
        <f>SUMIFS('Прайс материалы'!C:C,'Прайс материалы'!A:A,I270)</f>
        <v>0</v>
      </c>
      <c r="O270" s="58">
        <f t="shared" si="77"/>
        <v>0</v>
      </c>
      <c r="P270" s="199"/>
      <c r="Q270" s="22" t="str">
        <f t="shared" si="71"/>
        <v>-</v>
      </c>
      <c r="R270" s="22" t="str">
        <f t="shared" si="72"/>
        <v>-</v>
      </c>
    </row>
    <row r="271">
      <c r="A271" s="49"/>
      <c r="B271" s="67"/>
      <c r="C271" s="68"/>
      <c r="D271" s="69"/>
      <c r="E271" s="53">
        <f>SUMIFS('Прайс работы и услуги'!J:J,'Прайс работы и услуги'!B:B,B271)</f>
        <v>0</v>
      </c>
      <c r="F271" s="53">
        <f t="shared" si="69"/>
        <v>0</v>
      </c>
      <c r="G271" s="54">
        <f>SUMIFS('Прайс работы и услуги'!D:D,'Прайс работы и услуги'!B:B,B271)</f>
        <v>0</v>
      </c>
      <c r="H271" s="55">
        <f t="shared" si="76"/>
        <v>0</v>
      </c>
      <c r="I271" s="184"/>
      <c r="J271" s="183"/>
      <c r="K271" s="182"/>
      <c r="L271" s="53">
        <f>SUMIFS('Прайс материалы'!I:I,'Прайс материалы'!A:A,I271)</f>
        <v>0</v>
      </c>
      <c r="M271" s="53">
        <f t="shared" si="74"/>
        <v>0</v>
      </c>
      <c r="N271" s="54">
        <f>SUMIFS('Прайс материалы'!C:C,'Прайс материалы'!A:A,I271)</f>
        <v>0</v>
      </c>
      <c r="O271" s="58">
        <f t="shared" si="77"/>
        <v>0</v>
      </c>
      <c r="P271" s="199"/>
      <c r="Q271" s="22" t="str">
        <f t="shared" si="71"/>
        <v>-</v>
      </c>
      <c r="R271" s="22" t="str">
        <f t="shared" si="72"/>
        <v>-</v>
      </c>
    </row>
    <row r="272">
      <c r="A272" s="49"/>
      <c r="B272" s="67"/>
      <c r="C272" s="68"/>
      <c r="D272" s="69"/>
      <c r="E272" s="53">
        <f>SUMIFS('Прайс работы и услуги'!J:J,'Прайс работы и услуги'!B:B,B272)</f>
        <v>0</v>
      </c>
      <c r="F272" s="53">
        <f t="shared" si="69"/>
        <v>0</v>
      </c>
      <c r="G272" s="54">
        <f>SUMIFS('Прайс работы и услуги'!D:D,'Прайс работы и услуги'!B:B,B272)</f>
        <v>0</v>
      </c>
      <c r="H272" s="55">
        <f t="shared" si="76"/>
        <v>0</v>
      </c>
      <c r="I272" s="184"/>
      <c r="J272" s="183"/>
      <c r="K272" s="182"/>
      <c r="L272" s="53">
        <f>SUMIFS('Прайс материалы'!I:I,'Прайс материалы'!A:A,I272)</f>
        <v>0</v>
      </c>
      <c r="M272" s="53">
        <f t="shared" si="74"/>
        <v>0</v>
      </c>
      <c r="N272" s="54">
        <f>SUMIFS('Прайс материалы'!C:C,'Прайс материалы'!A:A,I272)</f>
        <v>0</v>
      </c>
      <c r="O272" s="58">
        <f t="shared" si="77"/>
        <v>0</v>
      </c>
      <c r="P272" s="199"/>
      <c r="Q272" s="22" t="str">
        <f t="shared" si="71"/>
        <v>-</v>
      </c>
      <c r="R272" s="22" t="str">
        <f t="shared" si="72"/>
        <v>-</v>
      </c>
    </row>
    <row r="273">
      <c r="A273" s="49"/>
      <c r="B273" s="67"/>
      <c r="C273" s="68"/>
      <c r="D273" s="69"/>
      <c r="E273" s="53">
        <f>SUMIFS('Прайс работы и услуги'!J:J,'Прайс работы и услуги'!B:B,B273)</f>
        <v>0</v>
      </c>
      <c r="F273" s="53">
        <f t="shared" si="69"/>
        <v>0</v>
      </c>
      <c r="G273" s="54">
        <f>SUMIFS('Прайс работы и услуги'!D:D,'Прайс работы и услуги'!B:B,B273)</f>
        <v>0</v>
      </c>
      <c r="H273" s="55">
        <f t="shared" si="76"/>
        <v>0</v>
      </c>
      <c r="I273" s="184"/>
      <c r="J273" s="183"/>
      <c r="K273" s="182"/>
      <c r="L273" s="53">
        <f>SUMIFS('Прайс материалы'!I:I,'Прайс материалы'!A:A,I273)</f>
        <v>0</v>
      </c>
      <c r="M273" s="53">
        <f t="shared" si="74"/>
        <v>0</v>
      </c>
      <c r="N273" s="54">
        <f>SUMIFS('Прайс материалы'!C:C,'Прайс материалы'!A:A,I273)</f>
        <v>0</v>
      </c>
      <c r="O273" s="58">
        <f t="shared" si="77"/>
        <v>0</v>
      </c>
      <c r="P273" s="199"/>
      <c r="Q273" s="22" t="str">
        <f t="shared" si="71"/>
        <v>-</v>
      </c>
      <c r="R273" s="22" t="str">
        <f t="shared" si="72"/>
        <v>-</v>
      </c>
    </row>
    <row r="274">
      <c r="A274" s="49"/>
      <c r="B274" s="67"/>
      <c r="C274" s="68"/>
      <c r="D274" s="69"/>
      <c r="E274" s="53">
        <f>SUMIFS('Прайс работы и услуги'!J:J,'Прайс работы и услуги'!B:B,B274)</f>
        <v>0</v>
      </c>
      <c r="F274" s="53">
        <f t="shared" si="69"/>
        <v>0</v>
      </c>
      <c r="G274" s="54">
        <f>SUMIFS('Прайс работы и услуги'!D:D,'Прайс работы и услуги'!B:B,B274)</f>
        <v>0</v>
      </c>
      <c r="H274" s="55">
        <f t="shared" si="76"/>
        <v>0</v>
      </c>
      <c r="I274" s="184"/>
      <c r="J274" s="183"/>
      <c r="K274" s="182"/>
      <c r="L274" s="53">
        <f>SUMIFS('Прайс материалы'!I:I,'Прайс материалы'!A:A,I274)</f>
        <v>0</v>
      </c>
      <c r="M274" s="53">
        <f t="shared" si="74"/>
        <v>0</v>
      </c>
      <c r="N274" s="54">
        <f>SUMIFS('Прайс материалы'!C:C,'Прайс материалы'!A:A,I274)</f>
        <v>0</v>
      </c>
      <c r="O274" s="58">
        <f t="shared" si="77"/>
        <v>0</v>
      </c>
      <c r="P274" s="199"/>
      <c r="Q274" s="22" t="str">
        <f t="shared" si="71"/>
        <v>-</v>
      </c>
      <c r="R274" s="22" t="str">
        <f t="shared" si="72"/>
        <v>-</v>
      </c>
    </row>
    <row r="275">
      <c r="A275" s="49"/>
      <c r="B275" s="67"/>
      <c r="C275" s="68"/>
      <c r="D275" s="69"/>
      <c r="E275" s="53">
        <f>SUMIFS('Прайс работы и услуги'!J:J,'Прайс работы и услуги'!B:B,B275)</f>
        <v>0</v>
      </c>
      <c r="F275" s="53">
        <f t="shared" si="69"/>
        <v>0</v>
      </c>
      <c r="G275" s="54">
        <f>SUMIFS('Прайс работы и услуги'!D:D,'Прайс работы и услуги'!B:B,B275)</f>
        <v>0</v>
      </c>
      <c r="H275" s="55">
        <f t="shared" si="76"/>
        <v>0</v>
      </c>
      <c r="I275" s="184"/>
      <c r="J275" s="183"/>
      <c r="K275" s="182"/>
      <c r="L275" s="53">
        <f>SUMIFS('Прайс материалы'!I:I,'Прайс материалы'!A:A,I275)</f>
        <v>0</v>
      </c>
      <c r="M275" s="53">
        <f t="shared" si="74"/>
        <v>0</v>
      </c>
      <c r="N275" s="54">
        <f>SUMIFS('Прайс материалы'!C:C,'Прайс материалы'!A:A,I275)</f>
        <v>0</v>
      </c>
      <c r="O275" s="58">
        <f t="shared" si="77"/>
        <v>0</v>
      </c>
      <c r="P275" s="199"/>
      <c r="Q275" s="22" t="str">
        <f t="shared" si="71"/>
        <v>-</v>
      </c>
      <c r="R275" s="22" t="str">
        <f t="shared" si="72"/>
        <v>-</v>
      </c>
    </row>
    <row r="276">
      <c r="A276" s="49"/>
      <c r="B276" s="67"/>
      <c r="C276" s="68"/>
      <c r="D276" s="69"/>
      <c r="E276" s="53">
        <f>SUMIFS('Прайс работы и услуги'!J:J,'Прайс работы и услуги'!B:B,B276)</f>
        <v>0</v>
      </c>
      <c r="F276" s="53">
        <f t="shared" si="69"/>
        <v>0</v>
      </c>
      <c r="G276" s="54">
        <f>SUMIFS('Прайс работы и услуги'!D:D,'Прайс работы и услуги'!B:B,B276)</f>
        <v>0</v>
      </c>
      <c r="H276" s="55">
        <f t="shared" si="76"/>
        <v>0</v>
      </c>
      <c r="I276" s="184"/>
      <c r="J276" s="183"/>
      <c r="K276" s="182"/>
      <c r="L276" s="53">
        <f>SUMIFS('Прайс материалы'!I:I,'Прайс материалы'!A:A,I276)</f>
        <v>0</v>
      </c>
      <c r="M276" s="53">
        <f t="shared" si="74"/>
        <v>0</v>
      </c>
      <c r="N276" s="54">
        <f>SUMIFS('Прайс материалы'!C:C,'Прайс материалы'!A:A,I276)</f>
        <v>0</v>
      </c>
      <c r="O276" s="58">
        <f t="shared" si="77"/>
        <v>0</v>
      </c>
      <c r="P276" s="199"/>
      <c r="Q276" s="22" t="str">
        <f t="shared" si="71"/>
        <v>-</v>
      </c>
      <c r="R276" s="22" t="str">
        <f t="shared" si="72"/>
        <v>-</v>
      </c>
    </row>
    <row r="277">
      <c r="A277" s="49"/>
      <c r="B277" s="67"/>
      <c r="C277" s="68"/>
      <c r="D277" s="69"/>
      <c r="E277" s="53">
        <f>SUMIFS('Прайс работы и услуги'!J:J,'Прайс работы и услуги'!B:B,B277)</f>
        <v>0</v>
      </c>
      <c r="F277" s="53">
        <f t="shared" si="69"/>
        <v>0</v>
      </c>
      <c r="G277" s="54">
        <f>SUMIFS('Прайс работы и услуги'!D:D,'Прайс работы и услуги'!B:B,B277)</f>
        <v>0</v>
      </c>
      <c r="H277" s="55">
        <f t="shared" si="76"/>
        <v>0</v>
      </c>
      <c r="I277" s="184"/>
      <c r="J277" s="183"/>
      <c r="K277" s="182"/>
      <c r="L277" s="53">
        <f>SUMIFS('Прайс материалы'!I:I,'Прайс материалы'!A:A,I277)</f>
        <v>0</v>
      </c>
      <c r="M277" s="53">
        <f t="shared" si="74"/>
        <v>0</v>
      </c>
      <c r="N277" s="54">
        <f>SUMIFS('Прайс материалы'!C:C,'Прайс материалы'!A:A,I277)</f>
        <v>0</v>
      </c>
      <c r="O277" s="58">
        <f t="shared" si="77"/>
        <v>0</v>
      </c>
      <c r="P277" s="199"/>
      <c r="Q277" s="22" t="str">
        <f t="shared" si="71"/>
        <v>-</v>
      </c>
      <c r="R277" s="22" t="str">
        <f t="shared" si="72"/>
        <v>-</v>
      </c>
    </row>
    <row r="278">
      <c r="A278" s="49"/>
      <c r="B278" s="67"/>
      <c r="C278" s="68"/>
      <c r="D278" s="69"/>
      <c r="E278" s="53">
        <f>SUMIFS('Прайс работы и услуги'!J:J,'Прайс работы и услуги'!B:B,B278)</f>
        <v>0</v>
      </c>
      <c r="F278" s="53">
        <f t="shared" si="69"/>
        <v>0</v>
      </c>
      <c r="G278" s="54">
        <f>SUMIFS('Прайс работы и услуги'!D:D,'Прайс работы и услуги'!B:B,B278)</f>
        <v>0</v>
      </c>
      <c r="H278" s="55">
        <f t="shared" si="76"/>
        <v>0</v>
      </c>
      <c r="I278" s="184"/>
      <c r="J278" s="183"/>
      <c r="K278" s="182"/>
      <c r="L278" s="53">
        <f>SUMIFS('Прайс материалы'!I:I,'Прайс материалы'!A:A,I278)</f>
        <v>0</v>
      </c>
      <c r="M278" s="53">
        <f t="shared" si="74"/>
        <v>0</v>
      </c>
      <c r="N278" s="54">
        <f>SUMIFS('Прайс материалы'!C:C,'Прайс материалы'!A:A,I278)</f>
        <v>0</v>
      </c>
      <c r="O278" s="58">
        <f t="shared" si="77"/>
        <v>0</v>
      </c>
      <c r="P278" s="199"/>
      <c r="Q278" s="22" t="str">
        <f t="shared" si="71"/>
        <v>-</v>
      </c>
      <c r="R278" s="22" t="str">
        <f t="shared" si="72"/>
        <v>-</v>
      </c>
    </row>
    <row r="279">
      <c r="A279" s="49"/>
      <c r="B279" s="67"/>
      <c r="C279" s="68"/>
      <c r="D279" s="69"/>
      <c r="E279" s="53">
        <f>SUMIFS('Прайс работы и услуги'!J:J,'Прайс работы и услуги'!B:B,B279)</f>
        <v>0</v>
      </c>
      <c r="F279" s="53">
        <f t="shared" si="69"/>
        <v>0</v>
      </c>
      <c r="G279" s="54">
        <f>SUMIFS('Прайс работы и услуги'!D:D,'Прайс работы и услуги'!B:B,B279)</f>
        <v>0</v>
      </c>
      <c r="H279" s="55">
        <f t="shared" si="76"/>
        <v>0</v>
      </c>
      <c r="I279" s="184"/>
      <c r="J279" s="183"/>
      <c r="K279" s="182"/>
      <c r="L279" s="53">
        <f>SUMIFS('Прайс материалы'!I:I,'Прайс материалы'!A:A,I279)</f>
        <v>0</v>
      </c>
      <c r="M279" s="53">
        <f t="shared" si="74"/>
        <v>0</v>
      </c>
      <c r="N279" s="54">
        <f>SUMIFS('Прайс материалы'!C:C,'Прайс материалы'!A:A,I279)</f>
        <v>0</v>
      </c>
      <c r="O279" s="58">
        <f t="shared" si="77"/>
        <v>0</v>
      </c>
      <c r="P279" s="199"/>
      <c r="Q279" s="22" t="str">
        <f t="shared" si="71"/>
        <v>-</v>
      </c>
      <c r="R279" s="22" t="str">
        <f t="shared" si="72"/>
        <v>-</v>
      </c>
    </row>
    <row r="280">
      <c r="A280" s="49"/>
      <c r="B280" s="67"/>
      <c r="C280" s="68"/>
      <c r="D280" s="69"/>
      <c r="E280" s="53">
        <f>SUMIFS('Прайс работы и услуги'!J:J,'Прайс работы и услуги'!B:B,B280)</f>
        <v>0</v>
      </c>
      <c r="F280" s="53">
        <f t="shared" si="69"/>
        <v>0</v>
      </c>
      <c r="G280" s="54">
        <f>SUMIFS('Прайс работы и услуги'!D:D,'Прайс работы и услуги'!B:B,B280)</f>
        <v>0</v>
      </c>
      <c r="H280" s="55">
        <f t="shared" si="76"/>
        <v>0</v>
      </c>
      <c r="I280" s="184"/>
      <c r="J280" s="183"/>
      <c r="K280" s="182"/>
      <c r="L280" s="53">
        <f>SUMIFS('Прайс материалы'!I:I,'Прайс материалы'!A:A,I280)</f>
        <v>0</v>
      </c>
      <c r="M280" s="53">
        <f t="shared" si="74"/>
        <v>0</v>
      </c>
      <c r="N280" s="54">
        <f>SUMIFS('Прайс материалы'!C:C,'Прайс материалы'!A:A,I280)</f>
        <v>0</v>
      </c>
      <c r="O280" s="58">
        <f t="shared" si="77"/>
        <v>0</v>
      </c>
      <c r="P280" s="199"/>
      <c r="Q280" s="22" t="str">
        <f t="shared" si="71"/>
        <v>-</v>
      </c>
      <c r="R280" s="22" t="str">
        <f t="shared" si="72"/>
        <v>-</v>
      </c>
    </row>
    <row r="281">
      <c r="A281" s="49"/>
      <c r="B281" s="67"/>
      <c r="C281" s="68"/>
      <c r="D281" s="69"/>
      <c r="E281" s="53">
        <f>SUMIFS('Прайс работы и услуги'!J:J,'Прайс работы и услуги'!B:B,B281)</f>
        <v>0</v>
      </c>
      <c r="F281" s="53">
        <f t="shared" si="69"/>
        <v>0</v>
      </c>
      <c r="G281" s="54">
        <f>SUMIFS('Прайс работы и услуги'!D:D,'Прайс работы и услуги'!B:B,B281)</f>
        <v>0</v>
      </c>
      <c r="H281" s="55">
        <f t="shared" si="76"/>
        <v>0</v>
      </c>
      <c r="I281" s="184"/>
      <c r="J281" s="183"/>
      <c r="K281" s="182"/>
      <c r="L281" s="53">
        <f>SUMIFS('Прайс материалы'!I:I,'Прайс материалы'!A:A,I281)</f>
        <v>0</v>
      </c>
      <c r="M281" s="53">
        <f t="shared" si="74"/>
        <v>0</v>
      </c>
      <c r="N281" s="54">
        <f>SUMIFS('Прайс материалы'!C:C,'Прайс материалы'!A:A,I281)</f>
        <v>0</v>
      </c>
      <c r="O281" s="58">
        <f t="shared" si="77"/>
        <v>0</v>
      </c>
      <c r="P281" s="199"/>
      <c r="Q281" s="22" t="str">
        <f t="shared" si="71"/>
        <v>-</v>
      </c>
      <c r="R281" s="22" t="str">
        <f t="shared" si="72"/>
        <v>-</v>
      </c>
    </row>
    <row r="282">
      <c r="A282" s="49"/>
      <c r="B282" s="67"/>
      <c r="C282" s="68"/>
      <c r="D282" s="69"/>
      <c r="E282" s="53">
        <f>SUMIFS('Прайс работы и услуги'!J:J,'Прайс работы и услуги'!B:B,B282)</f>
        <v>0</v>
      </c>
      <c r="F282" s="53">
        <f t="shared" si="69"/>
        <v>0</v>
      </c>
      <c r="G282" s="54">
        <f>SUMIFS('Прайс работы и услуги'!D:D,'Прайс работы и услуги'!B:B,B282)</f>
        <v>0</v>
      </c>
      <c r="H282" s="55">
        <f t="shared" si="76"/>
        <v>0</v>
      </c>
      <c r="I282" s="184"/>
      <c r="J282" s="183"/>
      <c r="K282" s="182"/>
      <c r="L282" s="53">
        <f>SUMIFS('Прайс материалы'!I:I,'Прайс материалы'!A:A,I282)</f>
        <v>0</v>
      </c>
      <c r="M282" s="53">
        <f t="shared" si="74"/>
        <v>0</v>
      </c>
      <c r="N282" s="54">
        <f>SUMIFS('Прайс материалы'!C:C,'Прайс материалы'!A:A,I282)</f>
        <v>0</v>
      </c>
      <c r="O282" s="58">
        <f t="shared" si="77"/>
        <v>0</v>
      </c>
      <c r="P282" s="199"/>
      <c r="Q282" s="22" t="str">
        <f t="shared" si="71"/>
        <v>-</v>
      </c>
      <c r="R282" s="22" t="str">
        <f t="shared" si="72"/>
        <v>-</v>
      </c>
    </row>
    <row r="283">
      <c r="A283" s="49"/>
      <c r="B283" s="67"/>
      <c r="C283" s="68"/>
      <c r="D283" s="69"/>
      <c r="E283" s="53">
        <f>SUMIFS('Прайс работы и услуги'!J:J,'Прайс работы и услуги'!B:B,B283)</f>
        <v>0</v>
      </c>
      <c r="F283" s="53">
        <f t="shared" si="69"/>
        <v>0</v>
      </c>
      <c r="G283" s="54">
        <f>SUMIFS('Прайс работы и услуги'!D:D,'Прайс работы и услуги'!B:B,B283)</f>
        <v>0</v>
      </c>
      <c r="H283" s="55">
        <f t="shared" si="76"/>
        <v>0</v>
      </c>
      <c r="I283" s="184"/>
      <c r="J283" s="183"/>
      <c r="K283" s="182"/>
      <c r="L283" s="53">
        <f>SUMIFS('Прайс материалы'!I:I,'Прайс материалы'!A:A,I283)</f>
        <v>0</v>
      </c>
      <c r="M283" s="53">
        <f t="shared" si="74"/>
        <v>0</v>
      </c>
      <c r="N283" s="54">
        <f>SUMIFS('Прайс материалы'!C:C,'Прайс материалы'!A:A,I283)</f>
        <v>0</v>
      </c>
      <c r="O283" s="58">
        <f t="shared" si="77"/>
        <v>0</v>
      </c>
      <c r="P283" s="199"/>
      <c r="Q283" s="22" t="str">
        <f t="shared" si="71"/>
        <v>-</v>
      </c>
      <c r="R283" s="22" t="str">
        <f t="shared" si="72"/>
        <v>-</v>
      </c>
    </row>
    <row r="284">
      <c r="A284" s="49"/>
      <c r="B284" s="67"/>
      <c r="C284" s="68"/>
      <c r="D284" s="69"/>
      <c r="E284" s="53">
        <f>SUMIFS('Прайс работы и услуги'!J:J,'Прайс работы и услуги'!B:B,B284)</f>
        <v>0</v>
      </c>
      <c r="F284" s="53">
        <f t="shared" si="69"/>
        <v>0</v>
      </c>
      <c r="G284" s="54">
        <f>SUMIFS('Прайс работы и услуги'!D:D,'Прайс работы и услуги'!B:B,B284)</f>
        <v>0</v>
      </c>
      <c r="H284" s="55">
        <f t="shared" si="76"/>
        <v>0</v>
      </c>
      <c r="I284" s="184"/>
      <c r="J284" s="183"/>
      <c r="K284" s="182"/>
      <c r="L284" s="53">
        <f>SUMIFS('Прайс материалы'!I:I,'Прайс материалы'!A:A,I284)</f>
        <v>0</v>
      </c>
      <c r="M284" s="53">
        <f t="shared" si="74"/>
        <v>0</v>
      </c>
      <c r="N284" s="54">
        <f>SUMIFS('Прайс материалы'!C:C,'Прайс материалы'!A:A,I284)</f>
        <v>0</v>
      </c>
      <c r="O284" s="58">
        <f t="shared" si="77"/>
        <v>0</v>
      </c>
      <c r="P284" s="199"/>
      <c r="Q284" s="22" t="str">
        <f t="shared" si="71"/>
        <v>-</v>
      </c>
      <c r="R284" s="22" t="str">
        <f t="shared" si="72"/>
        <v>-</v>
      </c>
    </row>
    <row r="285">
      <c r="A285" s="49"/>
      <c r="B285" s="67"/>
      <c r="C285" s="68"/>
      <c r="D285" s="69"/>
      <c r="E285" s="53">
        <f>SUMIFS('Прайс работы и услуги'!J:J,'Прайс работы и услуги'!B:B,B285)</f>
        <v>0</v>
      </c>
      <c r="F285" s="53">
        <f t="shared" si="69"/>
        <v>0</v>
      </c>
      <c r="G285" s="54">
        <f>SUMIFS('Прайс работы и услуги'!D:D,'Прайс работы и услуги'!B:B,B285)</f>
        <v>0</v>
      </c>
      <c r="H285" s="55">
        <f t="shared" si="76"/>
        <v>0</v>
      </c>
      <c r="I285" s="184"/>
      <c r="J285" s="183"/>
      <c r="K285" s="182"/>
      <c r="L285" s="53">
        <f>SUMIFS('Прайс материалы'!I:I,'Прайс материалы'!A:A,I285)</f>
        <v>0</v>
      </c>
      <c r="M285" s="53">
        <f t="shared" si="74"/>
        <v>0</v>
      </c>
      <c r="N285" s="54">
        <f>SUMIFS('Прайс материалы'!C:C,'Прайс материалы'!A:A,I285)</f>
        <v>0</v>
      </c>
      <c r="O285" s="58">
        <f t="shared" si="77"/>
        <v>0</v>
      </c>
      <c r="P285" s="199"/>
      <c r="Q285" s="22" t="str">
        <f t="shared" si="71"/>
        <v>-</v>
      </c>
      <c r="R285" s="22" t="str">
        <f t="shared" si="72"/>
        <v>-</v>
      </c>
    </row>
    <row r="286">
      <c r="A286" s="49"/>
      <c r="B286" s="67"/>
      <c r="C286" s="68"/>
      <c r="D286" s="69"/>
      <c r="E286" s="53">
        <f>SUMIFS('Прайс работы и услуги'!J:J,'Прайс работы и услуги'!B:B,B286)</f>
        <v>0</v>
      </c>
      <c r="F286" s="53">
        <f t="shared" si="69"/>
        <v>0</v>
      </c>
      <c r="G286" s="54">
        <f>SUMIFS('Прайс работы и услуги'!D:D,'Прайс работы и услуги'!B:B,B286)</f>
        <v>0</v>
      </c>
      <c r="H286" s="55">
        <f t="shared" si="76"/>
        <v>0</v>
      </c>
      <c r="I286" s="184"/>
      <c r="J286" s="183"/>
      <c r="K286" s="182"/>
      <c r="L286" s="53">
        <f>SUMIFS('Прайс материалы'!I:I,'Прайс материалы'!A:A,I286)</f>
        <v>0</v>
      </c>
      <c r="M286" s="53">
        <f t="shared" si="74"/>
        <v>0</v>
      </c>
      <c r="N286" s="54">
        <f>SUMIFS('Прайс материалы'!C:C,'Прайс материалы'!A:A,I286)</f>
        <v>0</v>
      </c>
      <c r="O286" s="58">
        <f t="shared" si="77"/>
        <v>0</v>
      </c>
      <c r="P286" s="199"/>
      <c r="Q286" s="22" t="str">
        <f t="shared" si="71"/>
        <v>-</v>
      </c>
      <c r="R286" s="22" t="str">
        <f t="shared" si="72"/>
        <v>-</v>
      </c>
    </row>
    <row r="287">
      <c r="A287" s="49"/>
      <c r="B287" s="67"/>
      <c r="C287" s="68"/>
      <c r="D287" s="69"/>
      <c r="E287" s="53">
        <f>SUMIFS('Прайс работы и услуги'!J:J,'Прайс работы и услуги'!B:B,B287)</f>
        <v>0</v>
      </c>
      <c r="F287" s="53">
        <f t="shared" si="69"/>
        <v>0</v>
      </c>
      <c r="G287" s="54">
        <f>SUMIFS('Прайс работы и услуги'!D:D,'Прайс работы и услуги'!B:B,B287)</f>
        <v>0</v>
      </c>
      <c r="H287" s="55">
        <f t="shared" si="76"/>
        <v>0</v>
      </c>
      <c r="I287" s="184"/>
      <c r="J287" s="183"/>
      <c r="K287" s="182"/>
      <c r="L287" s="53">
        <f>SUMIFS('Прайс материалы'!I:I,'Прайс материалы'!A:A,I287)</f>
        <v>0</v>
      </c>
      <c r="M287" s="53">
        <f t="shared" si="74"/>
        <v>0</v>
      </c>
      <c r="N287" s="54">
        <f>SUMIFS('Прайс материалы'!C:C,'Прайс материалы'!A:A,I287)</f>
        <v>0</v>
      </c>
      <c r="O287" s="58">
        <f t="shared" si="77"/>
        <v>0</v>
      </c>
      <c r="P287" s="199"/>
      <c r="Q287" s="22" t="str">
        <f t="shared" si="71"/>
        <v>-</v>
      </c>
      <c r="R287" s="22" t="str">
        <f t="shared" si="72"/>
        <v>-</v>
      </c>
    </row>
    <row r="288">
      <c r="A288" s="49"/>
      <c r="B288" s="67"/>
      <c r="C288" s="68"/>
      <c r="D288" s="69"/>
      <c r="E288" s="53">
        <f>SUMIFS('Прайс работы и услуги'!J:J,'Прайс работы и услуги'!B:B,B288)</f>
        <v>0</v>
      </c>
      <c r="F288" s="53">
        <f t="shared" si="69"/>
        <v>0</v>
      </c>
      <c r="G288" s="54">
        <f>SUMIFS('Прайс работы и услуги'!D:D,'Прайс работы и услуги'!B:B,B288)</f>
        <v>0</v>
      </c>
      <c r="H288" s="55">
        <f t="shared" si="76"/>
        <v>0</v>
      </c>
      <c r="I288" s="184"/>
      <c r="J288" s="183"/>
      <c r="K288" s="182"/>
      <c r="L288" s="53">
        <f>SUMIFS('Прайс материалы'!I:I,'Прайс материалы'!A:A,I288)</f>
        <v>0</v>
      </c>
      <c r="M288" s="53">
        <f t="shared" si="74"/>
        <v>0</v>
      </c>
      <c r="N288" s="54">
        <f>SUMIFS('Прайс материалы'!C:C,'Прайс материалы'!A:A,I288)</f>
        <v>0</v>
      </c>
      <c r="O288" s="58">
        <f t="shared" si="77"/>
        <v>0</v>
      </c>
      <c r="P288" s="199"/>
      <c r="Q288" s="22" t="str">
        <f t="shared" si="71"/>
        <v>-</v>
      </c>
      <c r="R288" s="22" t="str">
        <f t="shared" si="72"/>
        <v>-</v>
      </c>
    </row>
    <row r="289">
      <c r="A289" s="49"/>
      <c r="B289" s="67"/>
      <c r="C289" s="68"/>
      <c r="D289" s="69"/>
      <c r="E289" s="53">
        <f>SUMIFS('Прайс работы и услуги'!J:J,'Прайс работы и услуги'!B:B,B289)</f>
        <v>0</v>
      </c>
      <c r="F289" s="53">
        <f t="shared" si="69"/>
        <v>0</v>
      </c>
      <c r="G289" s="54">
        <f>SUMIFS('Прайс работы и услуги'!D:D,'Прайс работы и услуги'!B:B,B289)</f>
        <v>0</v>
      </c>
      <c r="H289" s="55">
        <f t="shared" si="76"/>
        <v>0</v>
      </c>
      <c r="I289" s="184"/>
      <c r="J289" s="183"/>
      <c r="K289" s="182"/>
      <c r="L289" s="53">
        <f>SUMIFS('Прайс материалы'!I:I,'Прайс материалы'!A:A,I289)</f>
        <v>0</v>
      </c>
      <c r="M289" s="53">
        <f t="shared" si="74"/>
        <v>0</v>
      </c>
      <c r="N289" s="54">
        <f>SUMIFS('Прайс материалы'!C:C,'Прайс материалы'!A:A,I289)</f>
        <v>0</v>
      </c>
      <c r="O289" s="58">
        <f t="shared" si="77"/>
        <v>0</v>
      </c>
      <c r="P289" s="199"/>
      <c r="Q289" s="22" t="str">
        <f t="shared" si="71"/>
        <v>-</v>
      </c>
      <c r="R289" s="22" t="str">
        <f t="shared" si="72"/>
        <v>-</v>
      </c>
    </row>
    <row r="290">
      <c r="A290" s="49"/>
      <c r="B290" s="67"/>
      <c r="C290" s="68"/>
      <c r="D290" s="69"/>
      <c r="E290" s="53">
        <f>SUMIFS('Прайс работы и услуги'!J:J,'Прайс работы и услуги'!B:B,B290)</f>
        <v>0</v>
      </c>
      <c r="F290" s="53">
        <f t="shared" si="69"/>
        <v>0</v>
      </c>
      <c r="G290" s="54">
        <f>SUMIFS('Прайс работы и услуги'!D:D,'Прайс работы и услуги'!B:B,B290)</f>
        <v>0</v>
      </c>
      <c r="H290" s="55">
        <f t="shared" si="76"/>
        <v>0</v>
      </c>
      <c r="I290" s="184"/>
      <c r="J290" s="183"/>
      <c r="K290" s="182"/>
      <c r="L290" s="53">
        <f>SUMIFS('Прайс материалы'!I:I,'Прайс материалы'!A:A,I290)</f>
        <v>0</v>
      </c>
      <c r="M290" s="53">
        <f t="shared" si="74"/>
        <v>0</v>
      </c>
      <c r="N290" s="54">
        <f>SUMIFS('Прайс материалы'!C:C,'Прайс материалы'!A:A,I290)</f>
        <v>0</v>
      </c>
      <c r="O290" s="58">
        <f t="shared" si="77"/>
        <v>0</v>
      </c>
      <c r="P290" s="199"/>
      <c r="Q290" s="22" t="str">
        <f t="shared" si="71"/>
        <v>-</v>
      </c>
      <c r="R290" s="22" t="str">
        <f t="shared" si="72"/>
        <v>-</v>
      </c>
    </row>
    <row r="291">
      <c r="A291" s="49"/>
      <c r="B291" s="67"/>
      <c r="C291" s="68"/>
      <c r="D291" s="69"/>
      <c r="E291" s="53">
        <f>SUMIFS('Прайс работы и услуги'!J:J,'Прайс работы и услуги'!B:B,B291)</f>
        <v>0</v>
      </c>
      <c r="F291" s="53">
        <f t="shared" si="69"/>
        <v>0</v>
      </c>
      <c r="G291" s="54">
        <f>SUMIFS('Прайс работы и услуги'!D:D,'Прайс работы и услуги'!B:B,B291)</f>
        <v>0</v>
      </c>
      <c r="H291" s="55">
        <f t="shared" si="76"/>
        <v>0</v>
      </c>
      <c r="I291" s="184"/>
      <c r="J291" s="183"/>
      <c r="K291" s="182"/>
      <c r="L291" s="53">
        <f>SUMIFS('Прайс материалы'!I:I,'Прайс материалы'!A:A,I291)</f>
        <v>0</v>
      </c>
      <c r="M291" s="53">
        <f t="shared" si="74"/>
        <v>0</v>
      </c>
      <c r="N291" s="54">
        <f>SUMIFS('Прайс материалы'!C:C,'Прайс материалы'!A:A,I291)</f>
        <v>0</v>
      </c>
      <c r="O291" s="58">
        <f t="shared" si="77"/>
        <v>0</v>
      </c>
      <c r="P291" s="199"/>
      <c r="Q291" s="22" t="str">
        <f t="shared" si="71"/>
        <v>-</v>
      </c>
      <c r="R291" s="22" t="str">
        <f t="shared" si="72"/>
        <v>-</v>
      </c>
    </row>
    <row r="292">
      <c r="A292" s="49"/>
      <c r="B292" s="67"/>
      <c r="C292" s="68"/>
      <c r="D292" s="69"/>
      <c r="E292" s="53">
        <f>SUMIFS('Прайс работы и услуги'!J:J,'Прайс работы и услуги'!B:B,B292)</f>
        <v>0</v>
      </c>
      <c r="F292" s="53">
        <f t="shared" si="69"/>
        <v>0</v>
      </c>
      <c r="G292" s="54">
        <f>SUMIFS('Прайс работы и услуги'!D:D,'Прайс работы и услуги'!B:B,B292)</f>
        <v>0</v>
      </c>
      <c r="H292" s="55">
        <f t="shared" si="76"/>
        <v>0</v>
      </c>
      <c r="I292" s="184"/>
      <c r="J292" s="183"/>
      <c r="K292" s="182"/>
      <c r="L292" s="53">
        <f>SUMIFS('Прайс материалы'!I:I,'Прайс материалы'!A:A,I292)</f>
        <v>0</v>
      </c>
      <c r="M292" s="53">
        <f t="shared" si="74"/>
        <v>0</v>
      </c>
      <c r="N292" s="54">
        <f>SUMIFS('Прайс материалы'!C:C,'Прайс материалы'!A:A,I292)</f>
        <v>0</v>
      </c>
      <c r="O292" s="58">
        <f t="shared" si="77"/>
        <v>0</v>
      </c>
      <c r="P292" s="199"/>
      <c r="Q292" s="22" t="str">
        <f t="shared" si="71"/>
        <v>-</v>
      </c>
      <c r="R292" s="22" t="str">
        <f t="shared" si="72"/>
        <v>-</v>
      </c>
    </row>
    <row r="293">
      <c r="A293" s="49"/>
      <c r="B293" s="67"/>
      <c r="C293" s="68"/>
      <c r="D293" s="69"/>
      <c r="E293" s="53">
        <f>SUMIFS('Прайс работы и услуги'!J:J,'Прайс работы и услуги'!B:B,B293)</f>
        <v>0</v>
      </c>
      <c r="F293" s="53">
        <f t="shared" si="69"/>
        <v>0</v>
      </c>
      <c r="G293" s="54">
        <f>SUMIFS('Прайс работы и услуги'!D:D,'Прайс работы и услуги'!B:B,B293)</f>
        <v>0</v>
      </c>
      <c r="H293" s="55">
        <f t="shared" si="76"/>
        <v>0</v>
      </c>
      <c r="I293" s="184"/>
      <c r="J293" s="183"/>
      <c r="K293" s="182"/>
      <c r="L293" s="53">
        <f>SUMIFS('Прайс материалы'!I:I,'Прайс материалы'!A:A,I293)</f>
        <v>0</v>
      </c>
      <c r="M293" s="53">
        <f t="shared" si="74"/>
        <v>0</v>
      </c>
      <c r="N293" s="54">
        <f>SUMIFS('Прайс материалы'!C:C,'Прайс материалы'!A:A,I293)</f>
        <v>0</v>
      </c>
      <c r="O293" s="58">
        <f t="shared" si="77"/>
        <v>0</v>
      </c>
      <c r="P293" s="199"/>
      <c r="Q293" s="22" t="str">
        <f t="shared" si="71"/>
        <v>-</v>
      </c>
      <c r="R293" s="22" t="str">
        <f t="shared" si="72"/>
        <v>-</v>
      </c>
    </row>
    <row r="294">
      <c r="A294" s="49"/>
      <c r="B294" s="67"/>
      <c r="C294" s="68"/>
      <c r="D294" s="69"/>
      <c r="E294" s="53">
        <f>SUMIFS('Прайс работы и услуги'!J:J,'Прайс работы и услуги'!B:B,B294)</f>
        <v>0</v>
      </c>
      <c r="F294" s="53">
        <f t="shared" si="69"/>
        <v>0</v>
      </c>
      <c r="G294" s="54">
        <f>SUMIFS('Прайс работы и услуги'!D:D,'Прайс работы и услуги'!B:B,B294)</f>
        <v>0</v>
      </c>
      <c r="H294" s="55">
        <f t="shared" si="76"/>
        <v>0</v>
      </c>
      <c r="I294" s="184"/>
      <c r="J294" s="183"/>
      <c r="K294" s="182"/>
      <c r="L294" s="53">
        <f>SUMIFS('Прайс материалы'!I:I,'Прайс материалы'!A:A,I294)</f>
        <v>0</v>
      </c>
      <c r="M294" s="53">
        <f t="shared" si="74"/>
        <v>0</v>
      </c>
      <c r="N294" s="54">
        <f>SUMIFS('Прайс материалы'!C:C,'Прайс материалы'!A:A,I294)</f>
        <v>0</v>
      </c>
      <c r="O294" s="58">
        <f t="shared" si="77"/>
        <v>0</v>
      </c>
      <c r="P294" s="199"/>
      <c r="Q294" s="22" t="str">
        <f t="shared" si="71"/>
        <v>-</v>
      </c>
      <c r="R294" s="22" t="str">
        <f t="shared" si="72"/>
        <v>-</v>
      </c>
    </row>
    <row r="295">
      <c r="A295" s="49"/>
      <c r="B295" s="67"/>
      <c r="C295" s="68"/>
      <c r="D295" s="69"/>
      <c r="E295" s="53">
        <f>SUMIFS('Прайс работы и услуги'!J:J,'Прайс работы и услуги'!B:B,B295)</f>
        <v>0</v>
      </c>
      <c r="F295" s="53">
        <f t="shared" si="69"/>
        <v>0</v>
      </c>
      <c r="G295" s="54">
        <f>SUMIFS('Прайс работы и услуги'!D:D,'Прайс работы и услуги'!B:B,B295)</f>
        <v>0</v>
      </c>
      <c r="H295" s="55">
        <f t="shared" si="76"/>
        <v>0</v>
      </c>
      <c r="I295" s="184"/>
      <c r="J295" s="183"/>
      <c r="K295" s="182"/>
      <c r="L295" s="53">
        <f>SUMIFS('Прайс материалы'!I:I,'Прайс материалы'!A:A,I295)</f>
        <v>0</v>
      </c>
      <c r="M295" s="53">
        <f t="shared" si="74"/>
        <v>0</v>
      </c>
      <c r="N295" s="54">
        <f>SUMIFS('Прайс материалы'!C:C,'Прайс материалы'!A:A,I295)</f>
        <v>0</v>
      </c>
      <c r="O295" s="58">
        <f t="shared" si="77"/>
        <v>0</v>
      </c>
      <c r="P295" s="199"/>
      <c r="Q295" s="22" t="str">
        <f t="shared" si="71"/>
        <v>-</v>
      </c>
      <c r="R295" s="22" t="str">
        <f t="shared" si="72"/>
        <v>-</v>
      </c>
    </row>
    <row r="296">
      <c r="A296" s="49"/>
      <c r="B296" s="67"/>
      <c r="C296" s="68"/>
      <c r="D296" s="69"/>
      <c r="E296" s="53">
        <f>SUMIFS('Прайс работы и услуги'!J:J,'Прайс работы и услуги'!B:B,B296)</f>
        <v>0</v>
      </c>
      <c r="F296" s="53">
        <f t="shared" si="69"/>
        <v>0</v>
      </c>
      <c r="G296" s="54">
        <f>SUMIFS('Прайс работы и услуги'!D:D,'Прайс работы и услуги'!B:B,B296)</f>
        <v>0</v>
      </c>
      <c r="H296" s="55">
        <f t="shared" si="76"/>
        <v>0</v>
      </c>
      <c r="I296" s="184"/>
      <c r="J296" s="183"/>
      <c r="K296" s="182"/>
      <c r="L296" s="53">
        <f>SUMIFS('Прайс материалы'!I:I,'Прайс материалы'!A:A,I296)</f>
        <v>0</v>
      </c>
      <c r="M296" s="53">
        <f t="shared" si="74"/>
        <v>0</v>
      </c>
      <c r="N296" s="54">
        <f>SUMIFS('Прайс материалы'!C:C,'Прайс материалы'!A:A,I296)</f>
        <v>0</v>
      </c>
      <c r="O296" s="58">
        <f t="shared" si="77"/>
        <v>0</v>
      </c>
      <c r="P296" s="199"/>
      <c r="Q296" s="22" t="str">
        <f t="shared" si="71"/>
        <v>-</v>
      </c>
      <c r="R296" s="22" t="str">
        <f t="shared" si="72"/>
        <v>-</v>
      </c>
    </row>
    <row r="297">
      <c r="A297" s="49"/>
      <c r="B297" s="67"/>
      <c r="C297" s="68"/>
      <c r="D297" s="69"/>
      <c r="E297" s="53">
        <f>SUMIFS('Прайс работы и услуги'!J:J,'Прайс работы и услуги'!B:B,B297)</f>
        <v>0</v>
      </c>
      <c r="F297" s="53">
        <f t="shared" si="69"/>
        <v>0</v>
      </c>
      <c r="G297" s="54">
        <f>SUMIFS('Прайс работы и услуги'!D:D,'Прайс работы и услуги'!B:B,B297)</f>
        <v>0</v>
      </c>
      <c r="H297" s="55">
        <f t="shared" si="76"/>
        <v>0</v>
      </c>
      <c r="I297" s="184"/>
      <c r="J297" s="183"/>
      <c r="K297" s="182"/>
      <c r="L297" s="53">
        <f>SUMIFS('Прайс материалы'!I:I,'Прайс материалы'!A:A,I297)</f>
        <v>0</v>
      </c>
      <c r="M297" s="53">
        <f t="shared" si="74"/>
        <v>0</v>
      </c>
      <c r="N297" s="54">
        <f>SUMIFS('Прайс материалы'!C:C,'Прайс материалы'!A:A,I297)</f>
        <v>0</v>
      </c>
      <c r="O297" s="58">
        <f t="shared" si="77"/>
        <v>0</v>
      </c>
      <c r="P297" s="199"/>
      <c r="Q297" s="22" t="str">
        <f t="shared" si="71"/>
        <v>-</v>
      </c>
      <c r="R297" s="22" t="str">
        <f t="shared" si="72"/>
        <v>-</v>
      </c>
    </row>
    <row r="298">
      <c r="A298" s="49"/>
      <c r="B298" s="67"/>
      <c r="C298" s="68"/>
      <c r="D298" s="69"/>
      <c r="E298" s="53">
        <f>SUMIFS('Прайс работы и услуги'!J:J,'Прайс работы и услуги'!B:B,B298)</f>
        <v>0</v>
      </c>
      <c r="F298" s="53">
        <f t="shared" si="69"/>
        <v>0</v>
      </c>
      <c r="G298" s="54">
        <f>SUMIFS('Прайс работы и услуги'!D:D,'Прайс работы и услуги'!B:B,B298)</f>
        <v>0</v>
      </c>
      <c r="H298" s="55">
        <f t="shared" si="76"/>
        <v>0</v>
      </c>
      <c r="I298" s="184"/>
      <c r="J298" s="183"/>
      <c r="K298" s="182"/>
      <c r="L298" s="53">
        <f>SUMIFS('Прайс материалы'!I:I,'Прайс материалы'!A:A,I298)</f>
        <v>0</v>
      </c>
      <c r="M298" s="53">
        <f t="shared" si="74"/>
        <v>0</v>
      </c>
      <c r="N298" s="54">
        <f>SUMIFS('Прайс материалы'!C:C,'Прайс материалы'!A:A,I298)</f>
        <v>0</v>
      </c>
      <c r="O298" s="58">
        <f t="shared" si="77"/>
        <v>0</v>
      </c>
      <c r="P298" s="199"/>
      <c r="Q298" s="22" t="str">
        <f t="shared" si="71"/>
        <v>-</v>
      </c>
      <c r="R298" s="22" t="str">
        <f t="shared" si="72"/>
        <v>-</v>
      </c>
    </row>
    <row r="299">
      <c r="A299" s="49"/>
      <c r="B299" s="67"/>
      <c r="C299" s="68"/>
      <c r="D299" s="69"/>
      <c r="E299" s="53">
        <f>SUMIFS('Прайс работы и услуги'!J:J,'Прайс работы и услуги'!B:B,B299)</f>
        <v>0</v>
      </c>
      <c r="F299" s="53">
        <f t="shared" si="69"/>
        <v>0</v>
      </c>
      <c r="G299" s="54">
        <f>SUMIFS('Прайс работы и услуги'!D:D,'Прайс работы и услуги'!B:B,B299)</f>
        <v>0</v>
      </c>
      <c r="H299" s="55">
        <f t="shared" si="76"/>
        <v>0</v>
      </c>
      <c r="I299" s="184"/>
      <c r="J299" s="183"/>
      <c r="K299" s="182"/>
      <c r="L299" s="53">
        <f>SUMIFS('Прайс материалы'!I:I,'Прайс материалы'!A:A,I299)</f>
        <v>0</v>
      </c>
      <c r="M299" s="53">
        <f t="shared" si="74"/>
        <v>0</v>
      </c>
      <c r="N299" s="54">
        <f>SUMIFS('Прайс материалы'!C:C,'Прайс материалы'!A:A,I299)</f>
        <v>0</v>
      </c>
      <c r="O299" s="58">
        <f t="shared" si="77"/>
        <v>0</v>
      </c>
      <c r="P299" s="199"/>
      <c r="Q299" s="22" t="str">
        <f t="shared" si="71"/>
        <v>-</v>
      </c>
      <c r="R299" s="22" t="str">
        <f t="shared" si="72"/>
        <v>-</v>
      </c>
    </row>
    <row r="300">
      <c r="A300" s="49"/>
      <c r="B300" s="67"/>
      <c r="C300" s="68"/>
      <c r="D300" s="69"/>
      <c r="E300" s="53">
        <f>SUMIFS('Прайс работы и услуги'!J:J,'Прайс работы и услуги'!B:B,B300)</f>
        <v>0</v>
      </c>
      <c r="F300" s="53">
        <f t="shared" si="69"/>
        <v>0</v>
      </c>
      <c r="G300" s="54">
        <f>SUMIFS('Прайс работы и услуги'!D:D,'Прайс работы и услуги'!B:B,B300)</f>
        <v>0</v>
      </c>
      <c r="H300" s="55">
        <f t="shared" si="76"/>
        <v>0</v>
      </c>
      <c r="I300" s="184"/>
      <c r="J300" s="183"/>
      <c r="K300" s="182"/>
      <c r="L300" s="53">
        <f>SUMIFS('Прайс материалы'!I:I,'Прайс материалы'!A:A,I300)</f>
        <v>0</v>
      </c>
      <c r="M300" s="53">
        <f t="shared" si="74"/>
        <v>0</v>
      </c>
      <c r="N300" s="54">
        <f>SUMIFS('Прайс материалы'!C:C,'Прайс материалы'!A:A,I300)</f>
        <v>0</v>
      </c>
      <c r="O300" s="58">
        <f t="shared" si="77"/>
        <v>0</v>
      </c>
      <c r="P300" s="199"/>
      <c r="Q300" s="22" t="str">
        <f t="shared" si="71"/>
        <v>-</v>
      </c>
      <c r="R300" s="22" t="str">
        <f t="shared" si="72"/>
        <v>-</v>
      </c>
    </row>
    <row r="301">
      <c r="A301" s="49"/>
      <c r="B301" s="67"/>
      <c r="C301" s="68"/>
      <c r="D301" s="69"/>
      <c r="E301" s="53">
        <f>SUMIFS('Прайс работы и услуги'!J:J,'Прайс работы и услуги'!B:B,B301)</f>
        <v>0</v>
      </c>
      <c r="F301" s="53">
        <f t="shared" si="69"/>
        <v>0</v>
      </c>
      <c r="G301" s="54">
        <f>SUMIFS('Прайс работы и услуги'!D:D,'Прайс работы и услуги'!B:B,B301)</f>
        <v>0</v>
      </c>
      <c r="H301" s="55">
        <f t="shared" si="76"/>
        <v>0</v>
      </c>
      <c r="I301" s="184"/>
      <c r="J301" s="183"/>
      <c r="K301" s="182"/>
      <c r="L301" s="53">
        <f>SUMIFS('Прайс материалы'!I:I,'Прайс материалы'!A:A,I301)</f>
        <v>0</v>
      </c>
      <c r="M301" s="53">
        <f t="shared" si="74"/>
        <v>0</v>
      </c>
      <c r="N301" s="54">
        <f>SUMIFS('Прайс материалы'!C:C,'Прайс материалы'!A:A,I301)</f>
        <v>0</v>
      </c>
      <c r="O301" s="58">
        <f t="shared" si="77"/>
        <v>0</v>
      </c>
      <c r="P301" s="199"/>
      <c r="Q301" s="22" t="str">
        <f t="shared" si="71"/>
        <v>-</v>
      </c>
      <c r="R301" s="22" t="str">
        <f t="shared" si="72"/>
        <v>-</v>
      </c>
    </row>
    <row r="302">
      <c r="A302" s="49"/>
      <c r="B302" s="67"/>
      <c r="C302" s="68"/>
      <c r="D302" s="69"/>
      <c r="E302" s="53">
        <f>SUMIFS('Прайс работы и услуги'!J:J,'Прайс работы и услуги'!B:B,B302)</f>
        <v>0</v>
      </c>
      <c r="F302" s="53">
        <f t="shared" si="69"/>
        <v>0</v>
      </c>
      <c r="G302" s="54">
        <f>SUMIFS('Прайс работы и услуги'!D:D,'Прайс работы и услуги'!B:B,B302)</f>
        <v>0</v>
      </c>
      <c r="H302" s="55">
        <f t="shared" si="76"/>
        <v>0</v>
      </c>
      <c r="I302" s="184"/>
      <c r="J302" s="183"/>
      <c r="K302" s="182"/>
      <c r="L302" s="53">
        <f>SUMIFS('Прайс материалы'!I:I,'Прайс материалы'!A:A,I302)</f>
        <v>0</v>
      </c>
      <c r="M302" s="53">
        <f t="shared" si="74"/>
        <v>0</v>
      </c>
      <c r="N302" s="54">
        <f>SUMIFS('Прайс материалы'!C:C,'Прайс материалы'!A:A,I302)</f>
        <v>0</v>
      </c>
      <c r="O302" s="58">
        <f t="shared" si="77"/>
        <v>0</v>
      </c>
      <c r="P302" s="199"/>
      <c r="Q302" s="22" t="str">
        <f t="shared" si="71"/>
        <v>-</v>
      </c>
      <c r="R302" s="22" t="str">
        <f t="shared" si="72"/>
        <v>-</v>
      </c>
    </row>
    <row r="303">
      <c r="A303" s="49"/>
      <c r="B303" s="67"/>
      <c r="C303" s="68"/>
      <c r="D303" s="69"/>
      <c r="E303" s="53">
        <f>SUMIFS('Прайс работы и услуги'!J:J,'Прайс работы и услуги'!B:B,B303)</f>
        <v>0</v>
      </c>
      <c r="F303" s="53">
        <f t="shared" si="69"/>
        <v>0</v>
      </c>
      <c r="G303" s="54">
        <f>SUMIFS('Прайс работы и услуги'!D:D,'Прайс работы и услуги'!B:B,B303)</f>
        <v>0</v>
      </c>
      <c r="H303" s="55">
        <f t="shared" si="76"/>
        <v>0</v>
      </c>
      <c r="I303" s="184"/>
      <c r="J303" s="183"/>
      <c r="K303" s="182"/>
      <c r="L303" s="53">
        <f>SUMIFS('Прайс материалы'!I:I,'Прайс материалы'!A:A,I303)</f>
        <v>0</v>
      </c>
      <c r="M303" s="53">
        <f t="shared" si="74"/>
        <v>0</v>
      </c>
      <c r="N303" s="54">
        <f>SUMIFS('Прайс материалы'!C:C,'Прайс материалы'!A:A,I303)</f>
        <v>0</v>
      </c>
      <c r="O303" s="58">
        <f t="shared" si="77"/>
        <v>0</v>
      </c>
      <c r="P303" s="199"/>
      <c r="Q303" s="22" t="str">
        <f t="shared" si="71"/>
        <v>-</v>
      </c>
      <c r="R303" s="22" t="str">
        <f t="shared" si="72"/>
        <v>-</v>
      </c>
    </row>
    <row r="304">
      <c r="A304" s="49"/>
      <c r="B304" s="67"/>
      <c r="C304" s="68"/>
      <c r="D304" s="69"/>
      <c r="E304" s="53">
        <f>SUMIFS('Прайс работы и услуги'!J:J,'Прайс работы и услуги'!B:B,B304)</f>
        <v>0</v>
      </c>
      <c r="F304" s="53">
        <f t="shared" si="69"/>
        <v>0</v>
      </c>
      <c r="G304" s="54">
        <f>SUMIFS('Прайс работы и услуги'!D:D,'Прайс работы и услуги'!B:B,B304)</f>
        <v>0</v>
      </c>
      <c r="H304" s="55">
        <f t="shared" si="76"/>
        <v>0</v>
      </c>
      <c r="I304" s="184"/>
      <c r="J304" s="183"/>
      <c r="K304" s="182"/>
      <c r="L304" s="53">
        <f>SUMIFS('Прайс материалы'!I:I,'Прайс материалы'!A:A,I304)</f>
        <v>0</v>
      </c>
      <c r="M304" s="53">
        <f t="shared" si="74"/>
        <v>0</v>
      </c>
      <c r="N304" s="54">
        <f>SUMIFS('Прайс материалы'!C:C,'Прайс материалы'!A:A,I304)</f>
        <v>0</v>
      </c>
      <c r="O304" s="58">
        <f t="shared" si="77"/>
        <v>0</v>
      </c>
      <c r="P304" s="199"/>
      <c r="Q304" s="22" t="str">
        <f t="shared" si="71"/>
        <v>-</v>
      </c>
      <c r="R304" s="22" t="str">
        <f t="shared" si="72"/>
        <v>-</v>
      </c>
    </row>
    <row r="305">
      <c r="A305" s="49"/>
      <c r="B305" s="67"/>
      <c r="C305" s="68"/>
      <c r="D305" s="69"/>
      <c r="E305" s="53">
        <f>SUMIFS('Прайс работы и услуги'!J:J,'Прайс работы и услуги'!B:B,B305)</f>
        <v>0</v>
      </c>
      <c r="F305" s="53">
        <f t="shared" si="69"/>
        <v>0</v>
      </c>
      <c r="G305" s="54">
        <f>SUMIFS('Прайс работы и услуги'!D:D,'Прайс работы и услуги'!B:B,B305)</f>
        <v>0</v>
      </c>
      <c r="H305" s="55">
        <f t="shared" si="76"/>
        <v>0</v>
      </c>
      <c r="I305" s="184"/>
      <c r="J305" s="183"/>
      <c r="K305" s="182"/>
      <c r="L305" s="53">
        <f>SUMIFS('Прайс материалы'!I:I,'Прайс материалы'!A:A,I305)</f>
        <v>0</v>
      </c>
      <c r="M305" s="53">
        <f t="shared" si="74"/>
        <v>0</v>
      </c>
      <c r="N305" s="54">
        <f>SUMIFS('Прайс материалы'!C:C,'Прайс материалы'!A:A,I305)</f>
        <v>0</v>
      </c>
      <c r="O305" s="58">
        <f t="shared" si="77"/>
        <v>0</v>
      </c>
      <c r="P305" s="199"/>
      <c r="Q305" s="22" t="str">
        <f t="shared" si="71"/>
        <v>-</v>
      </c>
      <c r="R305" s="22" t="str">
        <f t="shared" si="72"/>
        <v>-</v>
      </c>
    </row>
    <row r="306">
      <c r="A306" s="49"/>
      <c r="B306" s="67"/>
      <c r="C306" s="68"/>
      <c r="D306" s="69"/>
      <c r="E306" s="53">
        <f>SUMIFS('Прайс работы и услуги'!J:J,'Прайс работы и услуги'!B:B,B306)</f>
        <v>0</v>
      </c>
      <c r="F306" s="53">
        <f t="shared" si="69"/>
        <v>0</v>
      </c>
      <c r="G306" s="54">
        <f>SUMIFS('Прайс работы и услуги'!D:D,'Прайс работы и услуги'!B:B,B306)</f>
        <v>0</v>
      </c>
      <c r="H306" s="55">
        <f t="shared" si="76"/>
        <v>0</v>
      </c>
      <c r="I306" s="184"/>
      <c r="J306" s="183"/>
      <c r="K306" s="182"/>
      <c r="L306" s="53">
        <f>SUMIFS('Прайс материалы'!I:I,'Прайс материалы'!A:A,I306)</f>
        <v>0</v>
      </c>
      <c r="M306" s="53">
        <f t="shared" si="74"/>
        <v>0</v>
      </c>
      <c r="N306" s="54">
        <f>SUMIFS('Прайс материалы'!C:C,'Прайс материалы'!A:A,I306)</f>
        <v>0</v>
      </c>
      <c r="O306" s="58">
        <f t="shared" si="77"/>
        <v>0</v>
      </c>
      <c r="P306" s="199"/>
      <c r="Q306" s="22" t="str">
        <f t="shared" si="71"/>
        <v>-</v>
      </c>
      <c r="R306" s="22" t="str">
        <f t="shared" si="72"/>
        <v>-</v>
      </c>
    </row>
    <row r="307">
      <c r="A307" s="49"/>
      <c r="B307" s="67"/>
      <c r="C307" s="68"/>
      <c r="D307" s="69"/>
      <c r="E307" s="53">
        <f>SUMIFS('Прайс работы и услуги'!J:J,'Прайс работы и услуги'!B:B,B307)</f>
        <v>0</v>
      </c>
      <c r="F307" s="53">
        <f t="shared" si="69"/>
        <v>0</v>
      </c>
      <c r="G307" s="54">
        <f>SUMIFS('Прайс работы и услуги'!D:D,'Прайс работы и услуги'!B:B,B307)</f>
        <v>0</v>
      </c>
      <c r="H307" s="55">
        <f t="shared" si="76"/>
        <v>0</v>
      </c>
      <c r="I307" s="184"/>
      <c r="J307" s="183"/>
      <c r="K307" s="182"/>
      <c r="L307" s="53">
        <f>SUMIFS('Прайс материалы'!I:I,'Прайс материалы'!A:A,I307)</f>
        <v>0</v>
      </c>
      <c r="M307" s="53">
        <f t="shared" si="74"/>
        <v>0</v>
      </c>
      <c r="N307" s="54">
        <f>SUMIFS('Прайс материалы'!C:C,'Прайс материалы'!A:A,I307)</f>
        <v>0</v>
      </c>
      <c r="O307" s="58">
        <f t="shared" si="77"/>
        <v>0</v>
      </c>
      <c r="P307" s="199"/>
      <c r="Q307" s="22" t="str">
        <f t="shared" si="71"/>
        <v>-</v>
      </c>
      <c r="R307" s="22" t="str">
        <f t="shared" si="72"/>
        <v>-</v>
      </c>
    </row>
    <row r="308">
      <c r="A308" s="49"/>
      <c r="B308" s="67"/>
      <c r="C308" s="68"/>
      <c r="D308" s="69"/>
      <c r="E308" s="53">
        <f>SUMIFS('Прайс работы и услуги'!J:J,'Прайс работы и услуги'!B:B,B308)</f>
        <v>0</v>
      </c>
      <c r="F308" s="53">
        <f t="shared" si="69"/>
        <v>0</v>
      </c>
      <c r="G308" s="54">
        <f>SUMIFS('Прайс работы и услуги'!D:D,'Прайс работы и услуги'!B:B,B308)</f>
        <v>0</v>
      </c>
      <c r="H308" s="55">
        <f t="shared" si="76"/>
        <v>0</v>
      </c>
      <c r="I308" s="184"/>
      <c r="J308" s="183"/>
      <c r="K308" s="182"/>
      <c r="L308" s="53">
        <f>SUMIFS('Прайс материалы'!I:I,'Прайс материалы'!A:A,I308)</f>
        <v>0</v>
      </c>
      <c r="M308" s="53">
        <f t="shared" si="74"/>
        <v>0</v>
      </c>
      <c r="N308" s="54">
        <f>SUMIFS('Прайс материалы'!C:C,'Прайс материалы'!A:A,I308)</f>
        <v>0</v>
      </c>
      <c r="O308" s="58">
        <f t="shared" si="77"/>
        <v>0</v>
      </c>
      <c r="P308" s="199"/>
      <c r="Q308" s="22" t="str">
        <f t="shared" si="71"/>
        <v>-</v>
      </c>
      <c r="R308" s="22" t="str">
        <f t="shared" si="72"/>
        <v>-</v>
      </c>
    </row>
    <row r="309">
      <c r="A309" s="185"/>
      <c r="B309" s="67"/>
      <c r="C309" s="68"/>
      <c r="D309" s="69"/>
      <c r="E309" s="53">
        <f>SUMIFS('Прайс работы и услуги'!J:J,'Прайс работы и услуги'!B:B,B309)</f>
        <v>0</v>
      </c>
      <c r="F309" s="53">
        <f t="shared" si="69"/>
        <v>0</v>
      </c>
      <c r="G309" s="54">
        <f>SUMIFS('Прайс работы и услуги'!D:D,'Прайс работы и услуги'!B:B,B309)</f>
        <v>0</v>
      </c>
      <c r="H309" s="55">
        <f t="shared" si="76"/>
        <v>0</v>
      </c>
      <c r="I309" s="184"/>
      <c r="J309" s="183"/>
      <c r="K309" s="182"/>
      <c r="L309" s="53">
        <f>SUMIFS('Прайс материалы'!I:I,'Прайс материалы'!A:A,I309)</f>
        <v>0</v>
      </c>
      <c r="M309" s="53">
        <f t="shared" si="74"/>
        <v>0</v>
      </c>
      <c r="N309" s="54">
        <f>SUMIFS('Прайс материалы'!C:C,'Прайс материалы'!A:A,I309)</f>
        <v>0</v>
      </c>
      <c r="O309" s="58">
        <f t="shared" si="77"/>
        <v>0</v>
      </c>
      <c r="P309" s="199"/>
      <c r="Q309" s="22" t="str">
        <f t="shared" si="71"/>
        <v>-</v>
      </c>
      <c r="R309" s="22" t="str">
        <f t="shared" si="72"/>
        <v>-</v>
      </c>
    </row>
    <row r="310">
      <c r="A310" s="185"/>
      <c r="B310" s="67"/>
      <c r="C310" s="68"/>
      <c r="D310" s="69"/>
      <c r="E310" s="53">
        <f>SUMIFS('Прайс работы и услуги'!J:J,'Прайс работы и услуги'!B:B,B310)</f>
        <v>0</v>
      </c>
      <c r="F310" s="53">
        <f t="shared" si="69"/>
        <v>0</v>
      </c>
      <c r="G310" s="54">
        <f>SUMIFS('Прайс работы и услуги'!D:D,'Прайс работы и услуги'!B:B,B310)</f>
        <v>0</v>
      </c>
      <c r="H310" s="55">
        <f t="shared" si="76"/>
        <v>0</v>
      </c>
      <c r="I310" s="184"/>
      <c r="J310" s="183"/>
      <c r="K310" s="182"/>
      <c r="L310" s="53">
        <f>SUMIFS('Прайс материалы'!I:I,'Прайс материалы'!A:A,I310)</f>
        <v>0</v>
      </c>
      <c r="M310" s="53">
        <f t="shared" si="74"/>
        <v>0</v>
      </c>
      <c r="N310" s="54">
        <f>SUMIFS('Прайс материалы'!C:C,'Прайс материалы'!A:A,I310)</f>
        <v>0</v>
      </c>
      <c r="O310" s="58">
        <f t="shared" si="77"/>
        <v>0</v>
      </c>
      <c r="P310" s="199"/>
      <c r="Q310" s="22" t="str">
        <f t="shared" si="71"/>
        <v>-</v>
      </c>
      <c r="R310" s="22" t="str">
        <f t="shared" si="72"/>
        <v>-</v>
      </c>
    </row>
    <row r="311">
      <c r="A311" s="185"/>
      <c r="B311" s="67"/>
      <c r="C311" s="68"/>
      <c r="D311" s="69"/>
      <c r="E311" s="53">
        <f>SUMIFS('Прайс работы и услуги'!J:J,'Прайс работы и услуги'!B:B,B311)</f>
        <v>0</v>
      </c>
      <c r="F311" s="53">
        <f t="shared" si="69"/>
        <v>0</v>
      </c>
      <c r="G311" s="54">
        <f>SUMIFS('Прайс работы и услуги'!D:D,'Прайс работы и услуги'!B:B,B311)</f>
        <v>0</v>
      </c>
      <c r="H311" s="55">
        <f t="shared" si="76"/>
        <v>0</v>
      </c>
      <c r="I311" s="184"/>
      <c r="J311" s="183"/>
      <c r="K311" s="182"/>
      <c r="L311" s="53">
        <f>SUMIFS('Прайс материалы'!I:I,'Прайс материалы'!A:A,I311)</f>
        <v>0</v>
      </c>
      <c r="M311" s="53">
        <f t="shared" si="74"/>
        <v>0</v>
      </c>
      <c r="N311" s="54">
        <f>SUMIFS('Прайс материалы'!C:C,'Прайс материалы'!A:A,I311)</f>
        <v>0</v>
      </c>
      <c r="O311" s="58">
        <f t="shared" si="77"/>
        <v>0</v>
      </c>
      <c r="P311" s="199"/>
      <c r="Q311" s="22" t="str">
        <f t="shared" si="71"/>
        <v>-</v>
      </c>
      <c r="R311" s="22" t="str">
        <f t="shared" si="72"/>
        <v>-</v>
      </c>
    </row>
    <row r="312">
      <c r="A312" s="185"/>
      <c r="B312" s="67"/>
      <c r="C312" s="68"/>
      <c r="D312" s="69"/>
      <c r="E312" s="53">
        <f>SUMIFS('Прайс работы и услуги'!J:J,'Прайс работы и услуги'!B:B,B312)</f>
        <v>0</v>
      </c>
      <c r="F312" s="53">
        <f t="shared" si="69"/>
        <v>0</v>
      </c>
      <c r="G312" s="54">
        <f>SUMIFS('Прайс работы и услуги'!D:D,'Прайс работы и услуги'!B:B,B312)</f>
        <v>0</v>
      </c>
      <c r="H312" s="55">
        <f t="shared" si="76"/>
        <v>0</v>
      </c>
      <c r="I312" s="184"/>
      <c r="J312" s="183"/>
      <c r="K312" s="182"/>
      <c r="L312" s="53">
        <f>SUMIFS('Прайс материалы'!I:I,'Прайс материалы'!A:A,I312)</f>
        <v>0</v>
      </c>
      <c r="M312" s="53">
        <f t="shared" si="74"/>
        <v>0</v>
      </c>
      <c r="N312" s="54">
        <f>SUMIFS('Прайс материалы'!C:C,'Прайс материалы'!A:A,I312)</f>
        <v>0</v>
      </c>
      <c r="O312" s="58">
        <f t="shared" si="77"/>
        <v>0</v>
      </c>
      <c r="P312" s="199"/>
      <c r="Q312" s="22" t="str">
        <f t="shared" si="71"/>
        <v>-</v>
      </c>
      <c r="R312" s="22" t="str">
        <f t="shared" si="72"/>
        <v>-</v>
      </c>
    </row>
    <row r="313">
      <c r="A313" s="185"/>
      <c r="B313" s="67"/>
      <c r="C313" s="68"/>
      <c r="D313" s="69"/>
      <c r="E313" s="53">
        <f>SUMIFS('Прайс работы и услуги'!J:J,'Прайс работы и услуги'!B:B,B313)</f>
        <v>0</v>
      </c>
      <c r="F313" s="53">
        <f t="shared" si="69"/>
        <v>0</v>
      </c>
      <c r="G313" s="54">
        <f>SUMIFS('Прайс работы и услуги'!D:D,'Прайс работы и услуги'!B:B,B313)</f>
        <v>0</v>
      </c>
      <c r="H313" s="55">
        <f t="shared" si="76"/>
        <v>0</v>
      </c>
      <c r="I313" s="184"/>
      <c r="J313" s="183"/>
      <c r="K313" s="182"/>
      <c r="L313" s="53">
        <f>SUMIFS('Прайс материалы'!I:I,'Прайс материалы'!A:A,I313)</f>
        <v>0</v>
      </c>
      <c r="M313" s="53">
        <f t="shared" si="74"/>
        <v>0</v>
      </c>
      <c r="N313" s="54">
        <f>SUMIFS('Прайс материалы'!C:C,'Прайс материалы'!A:A,I313)</f>
        <v>0</v>
      </c>
      <c r="O313" s="58">
        <f t="shared" si="77"/>
        <v>0</v>
      </c>
      <c r="P313" s="199"/>
      <c r="Q313" s="22" t="str">
        <f t="shared" si="71"/>
        <v>-</v>
      </c>
      <c r="R313" s="22" t="str">
        <f t="shared" si="72"/>
        <v>-</v>
      </c>
    </row>
    <row r="314">
      <c r="A314" s="185"/>
      <c r="B314" s="67"/>
      <c r="C314" s="68"/>
      <c r="D314" s="69"/>
      <c r="E314" s="53">
        <f>SUMIFS('Прайс работы и услуги'!J:J,'Прайс работы и услуги'!B:B,B314)</f>
        <v>0</v>
      </c>
      <c r="F314" s="53">
        <f t="shared" si="69"/>
        <v>0</v>
      </c>
      <c r="G314" s="54">
        <f>SUMIFS('Прайс работы и услуги'!D:D,'Прайс работы и услуги'!B:B,B314)</f>
        <v>0</v>
      </c>
      <c r="H314" s="55">
        <f t="shared" si="76"/>
        <v>0</v>
      </c>
      <c r="I314" s="184"/>
      <c r="J314" s="183"/>
      <c r="K314" s="182"/>
      <c r="L314" s="53">
        <f>SUMIFS('Прайс материалы'!I:I,'Прайс материалы'!A:A,I314)</f>
        <v>0</v>
      </c>
      <c r="M314" s="53">
        <f t="shared" si="74"/>
        <v>0</v>
      </c>
      <c r="N314" s="54">
        <f>SUMIFS('Прайс материалы'!C:C,'Прайс материалы'!A:A,I314)</f>
        <v>0</v>
      </c>
      <c r="O314" s="58">
        <f t="shared" si="77"/>
        <v>0</v>
      </c>
      <c r="P314" s="199"/>
      <c r="Q314" s="22" t="str">
        <f t="shared" si="71"/>
        <v>-</v>
      </c>
      <c r="R314" s="22" t="str">
        <f t="shared" si="72"/>
        <v>-</v>
      </c>
    </row>
    <row r="315">
      <c r="A315" s="185"/>
      <c r="B315" s="67"/>
      <c r="C315" s="68"/>
      <c r="D315" s="69"/>
      <c r="E315" s="53">
        <f>SUMIFS('Прайс работы и услуги'!J:J,'Прайс работы и услуги'!B:B,B315)</f>
        <v>0</v>
      </c>
      <c r="F315" s="53">
        <f t="shared" si="69"/>
        <v>0</v>
      </c>
      <c r="G315" s="54">
        <f>SUMIFS('Прайс работы и услуги'!D:D,'Прайс работы и услуги'!B:B,B315)</f>
        <v>0</v>
      </c>
      <c r="H315" s="55">
        <f t="shared" si="76"/>
        <v>0</v>
      </c>
      <c r="I315" s="184"/>
      <c r="J315" s="183"/>
      <c r="K315" s="182"/>
      <c r="L315" s="53">
        <f>SUMIFS('Прайс материалы'!I:I,'Прайс материалы'!A:A,I315)</f>
        <v>0</v>
      </c>
      <c r="M315" s="53">
        <f t="shared" si="74"/>
        <v>0</v>
      </c>
      <c r="N315" s="54">
        <f>SUMIFS('Прайс материалы'!C:C,'Прайс материалы'!A:A,I315)</f>
        <v>0</v>
      </c>
      <c r="O315" s="58">
        <f t="shared" si="77"/>
        <v>0</v>
      </c>
      <c r="P315" s="199"/>
      <c r="Q315" s="22" t="str">
        <f t="shared" si="71"/>
        <v>-</v>
      </c>
      <c r="R315" s="22" t="str">
        <f t="shared" si="72"/>
        <v>-</v>
      </c>
    </row>
    <row r="316">
      <c r="A316" s="185"/>
      <c r="B316" s="67"/>
      <c r="C316" s="68"/>
      <c r="D316" s="69"/>
      <c r="E316" s="53">
        <f>SUMIFS('Прайс работы и услуги'!J:J,'Прайс работы и услуги'!B:B,B316)</f>
        <v>0</v>
      </c>
      <c r="F316" s="53">
        <f t="shared" si="69"/>
        <v>0</v>
      </c>
      <c r="G316" s="54">
        <f>SUMIFS('Прайс работы и услуги'!D:D,'Прайс работы и услуги'!B:B,B316)</f>
        <v>0</v>
      </c>
      <c r="H316" s="55">
        <f t="shared" si="76"/>
        <v>0</v>
      </c>
      <c r="I316" s="184"/>
      <c r="J316" s="183"/>
      <c r="K316" s="182"/>
      <c r="L316" s="53">
        <f>SUMIFS('Прайс материалы'!I:I,'Прайс материалы'!A:A,I316)</f>
        <v>0</v>
      </c>
      <c r="M316" s="53">
        <f t="shared" si="74"/>
        <v>0</v>
      </c>
      <c r="N316" s="54">
        <f>SUMIFS('Прайс материалы'!C:C,'Прайс материалы'!A:A,I316)</f>
        <v>0</v>
      </c>
      <c r="O316" s="58">
        <f t="shared" si="77"/>
        <v>0</v>
      </c>
      <c r="P316" s="199"/>
      <c r="Q316" s="22" t="str">
        <f t="shared" si="71"/>
        <v>-</v>
      </c>
      <c r="R316" s="22" t="str">
        <f t="shared" si="72"/>
        <v>-</v>
      </c>
    </row>
    <row r="317">
      <c r="A317" s="185"/>
      <c r="B317" s="67"/>
      <c r="C317" s="68"/>
      <c r="D317" s="69"/>
      <c r="E317" s="53">
        <f>SUMIFS('Прайс работы и услуги'!J:J,'Прайс работы и услуги'!B:B,B317)</f>
        <v>0</v>
      </c>
      <c r="F317" s="53">
        <f t="shared" si="69"/>
        <v>0</v>
      </c>
      <c r="G317" s="54">
        <f>SUMIFS('Прайс работы и услуги'!D:D,'Прайс работы и услуги'!B:B,B317)</f>
        <v>0</v>
      </c>
      <c r="H317" s="55">
        <f t="shared" si="76"/>
        <v>0</v>
      </c>
      <c r="I317" s="184"/>
      <c r="J317" s="183"/>
      <c r="K317" s="182"/>
      <c r="L317" s="53">
        <f>SUMIFS('Прайс материалы'!I:I,'Прайс материалы'!A:A,I317)</f>
        <v>0</v>
      </c>
      <c r="M317" s="53">
        <f t="shared" si="74"/>
        <v>0</v>
      </c>
      <c r="N317" s="54">
        <f>SUMIFS('Прайс материалы'!C:C,'Прайс материалы'!A:A,I317)</f>
        <v>0</v>
      </c>
      <c r="O317" s="58">
        <f t="shared" si="77"/>
        <v>0</v>
      </c>
      <c r="P317" s="199"/>
      <c r="Q317" s="22" t="str">
        <f t="shared" si="71"/>
        <v>-</v>
      </c>
      <c r="R317" s="22" t="str">
        <f t="shared" si="72"/>
        <v>-</v>
      </c>
    </row>
    <row r="318">
      <c r="A318" s="185"/>
      <c r="B318" s="67"/>
      <c r="C318" s="68"/>
      <c r="D318" s="69"/>
      <c r="E318" s="53">
        <f>SUMIFS('Прайс работы и услуги'!J:J,'Прайс работы и услуги'!B:B,B318)</f>
        <v>0</v>
      </c>
      <c r="F318" s="53">
        <f t="shared" si="69"/>
        <v>0</v>
      </c>
      <c r="G318" s="54">
        <f>SUMIFS('Прайс работы и услуги'!D:D,'Прайс работы и услуги'!B:B,B318)</f>
        <v>0</v>
      </c>
      <c r="H318" s="55">
        <f t="shared" si="76"/>
        <v>0</v>
      </c>
      <c r="I318" s="184"/>
      <c r="J318" s="183"/>
      <c r="K318" s="182"/>
      <c r="L318" s="53">
        <f>SUMIFS('Прайс материалы'!I:I,'Прайс материалы'!A:A,I318)</f>
        <v>0</v>
      </c>
      <c r="M318" s="53">
        <f t="shared" si="74"/>
        <v>0</v>
      </c>
      <c r="N318" s="54">
        <f>SUMIFS('Прайс материалы'!C:C,'Прайс материалы'!A:A,I318)</f>
        <v>0</v>
      </c>
      <c r="O318" s="58">
        <f t="shared" si="77"/>
        <v>0</v>
      </c>
      <c r="P318" s="199"/>
      <c r="Q318" s="22" t="str">
        <f t="shared" si="71"/>
        <v>-</v>
      </c>
      <c r="R318" s="22" t="str">
        <f t="shared" si="72"/>
        <v>-</v>
      </c>
    </row>
    <row r="319">
      <c r="A319" s="185"/>
      <c r="B319" s="67"/>
      <c r="C319" s="68"/>
      <c r="D319" s="69"/>
      <c r="E319" s="53">
        <f>SUMIFS('Прайс работы и услуги'!J:J,'Прайс работы и услуги'!B:B,B319)</f>
        <v>0</v>
      </c>
      <c r="F319" s="53">
        <f t="shared" si="69"/>
        <v>0</v>
      </c>
      <c r="G319" s="54">
        <f>SUMIFS('Прайс работы и услуги'!D:D,'Прайс работы и услуги'!B:B,B319)</f>
        <v>0</v>
      </c>
      <c r="H319" s="55">
        <f t="shared" si="76"/>
        <v>0</v>
      </c>
      <c r="I319" s="184"/>
      <c r="J319" s="183"/>
      <c r="K319" s="182"/>
      <c r="L319" s="53">
        <f>SUMIFS('Прайс материалы'!I:I,'Прайс материалы'!A:A,I319)</f>
        <v>0</v>
      </c>
      <c r="M319" s="53">
        <f t="shared" si="74"/>
        <v>0</v>
      </c>
      <c r="N319" s="54">
        <f>SUMIFS('Прайс материалы'!C:C,'Прайс материалы'!A:A,I319)</f>
        <v>0</v>
      </c>
      <c r="O319" s="58">
        <f t="shared" si="77"/>
        <v>0</v>
      </c>
      <c r="P319" s="199"/>
      <c r="Q319" s="22" t="str">
        <f t="shared" si="71"/>
        <v>-</v>
      </c>
      <c r="R319" s="22" t="str">
        <f t="shared" si="72"/>
        <v>-</v>
      </c>
    </row>
    <row r="320">
      <c r="A320" s="185"/>
      <c r="B320" s="67"/>
      <c r="C320" s="68"/>
      <c r="D320" s="69"/>
      <c r="E320" s="53">
        <f>SUMIFS('Прайс работы и услуги'!J:J,'Прайс работы и услуги'!B:B,B320)</f>
        <v>0</v>
      </c>
      <c r="F320" s="53">
        <f t="shared" si="69"/>
        <v>0</v>
      </c>
      <c r="G320" s="54">
        <f>SUMIFS('Прайс работы и услуги'!D:D,'Прайс работы и услуги'!B:B,B320)</f>
        <v>0</v>
      </c>
      <c r="H320" s="55">
        <f t="shared" si="76"/>
        <v>0</v>
      </c>
      <c r="I320" s="184"/>
      <c r="J320" s="183"/>
      <c r="K320" s="182"/>
      <c r="L320" s="53">
        <f>SUMIFS('Прайс материалы'!I:I,'Прайс материалы'!A:A,I320)</f>
        <v>0</v>
      </c>
      <c r="M320" s="53">
        <f t="shared" si="74"/>
        <v>0</v>
      </c>
      <c r="N320" s="54">
        <f>SUMIFS('Прайс материалы'!C:C,'Прайс материалы'!A:A,I320)</f>
        <v>0</v>
      </c>
      <c r="O320" s="58">
        <f t="shared" si="77"/>
        <v>0</v>
      </c>
      <c r="P320" s="199"/>
      <c r="Q320" s="22" t="str">
        <f t="shared" si="71"/>
        <v>-</v>
      </c>
      <c r="R320" s="22" t="str">
        <f t="shared" si="72"/>
        <v>-</v>
      </c>
    </row>
    <row r="321">
      <c r="A321" s="185"/>
      <c r="B321" s="67"/>
      <c r="C321" s="68"/>
      <c r="D321" s="69"/>
      <c r="E321" s="53">
        <f>SUMIFS('Прайс работы и услуги'!J:J,'Прайс работы и услуги'!B:B,B321)</f>
        <v>0</v>
      </c>
      <c r="F321" s="53">
        <f t="shared" si="69"/>
        <v>0</v>
      </c>
      <c r="G321" s="54">
        <f>SUMIFS('Прайс работы и услуги'!D:D,'Прайс работы и услуги'!B:B,B321)</f>
        <v>0</v>
      </c>
      <c r="H321" s="55">
        <f t="shared" si="76"/>
        <v>0</v>
      </c>
      <c r="I321" s="184"/>
      <c r="J321" s="183"/>
      <c r="K321" s="182"/>
      <c r="L321" s="53">
        <f>SUMIFS('Прайс материалы'!I:I,'Прайс материалы'!A:A,I321)</f>
        <v>0</v>
      </c>
      <c r="M321" s="53">
        <f t="shared" si="74"/>
        <v>0</v>
      </c>
      <c r="N321" s="54">
        <f>SUMIFS('Прайс материалы'!C:C,'Прайс материалы'!A:A,I321)</f>
        <v>0</v>
      </c>
      <c r="O321" s="58">
        <f t="shared" si="77"/>
        <v>0</v>
      </c>
      <c r="P321" s="199"/>
      <c r="Q321" s="22" t="str">
        <f t="shared" si="71"/>
        <v>-</v>
      </c>
      <c r="R321" s="22" t="str">
        <f t="shared" si="72"/>
        <v>-</v>
      </c>
    </row>
    <row r="322">
      <c r="A322" s="185"/>
      <c r="B322" s="67"/>
      <c r="C322" s="68"/>
      <c r="D322" s="69"/>
      <c r="E322" s="53">
        <f>SUMIFS('Прайс работы и услуги'!J:J,'Прайс работы и услуги'!B:B,B322)</f>
        <v>0</v>
      </c>
      <c r="F322" s="53">
        <f t="shared" si="69"/>
        <v>0</v>
      </c>
      <c r="G322" s="54">
        <f>SUMIFS('Прайс работы и услуги'!D:D,'Прайс работы и услуги'!B:B,B322)</f>
        <v>0</v>
      </c>
      <c r="H322" s="55">
        <f t="shared" si="76"/>
        <v>0</v>
      </c>
      <c r="I322" s="184"/>
      <c r="J322" s="183"/>
      <c r="K322" s="182"/>
      <c r="L322" s="53">
        <f>SUMIFS('Прайс материалы'!I:I,'Прайс материалы'!A:A,I322)</f>
        <v>0</v>
      </c>
      <c r="M322" s="53">
        <f t="shared" si="74"/>
        <v>0</v>
      </c>
      <c r="N322" s="54">
        <f>SUMIFS('Прайс материалы'!C:C,'Прайс материалы'!A:A,I322)</f>
        <v>0</v>
      </c>
      <c r="O322" s="58">
        <f t="shared" si="77"/>
        <v>0</v>
      </c>
      <c r="P322" s="199"/>
      <c r="Q322" s="22" t="str">
        <f t="shared" si="71"/>
        <v>-</v>
      </c>
      <c r="R322" s="22" t="str">
        <f t="shared" si="72"/>
        <v>-</v>
      </c>
    </row>
    <row r="323">
      <c r="A323" s="185"/>
      <c r="B323" s="67"/>
      <c r="C323" s="68"/>
      <c r="D323" s="69"/>
      <c r="E323" s="53">
        <f>SUMIFS('Прайс работы и услуги'!J:J,'Прайс работы и услуги'!B:B,B323)</f>
        <v>0</v>
      </c>
      <c r="F323" s="53">
        <f t="shared" si="69"/>
        <v>0</v>
      </c>
      <c r="G323" s="54">
        <f>SUMIFS('Прайс работы и услуги'!D:D,'Прайс работы и услуги'!B:B,B323)</f>
        <v>0</v>
      </c>
      <c r="H323" s="55">
        <f t="shared" si="76"/>
        <v>0</v>
      </c>
      <c r="I323" s="184"/>
      <c r="J323" s="183"/>
      <c r="K323" s="182"/>
      <c r="L323" s="53">
        <f>SUMIFS('Прайс материалы'!I:I,'Прайс материалы'!A:A,I323)</f>
        <v>0</v>
      </c>
      <c r="M323" s="53">
        <f t="shared" si="74"/>
        <v>0</v>
      </c>
      <c r="N323" s="54">
        <f>SUMIFS('Прайс материалы'!C:C,'Прайс материалы'!A:A,I323)</f>
        <v>0</v>
      </c>
      <c r="O323" s="58">
        <f t="shared" si="77"/>
        <v>0</v>
      </c>
      <c r="P323" s="199"/>
      <c r="Q323" s="22" t="str">
        <f t="shared" si="71"/>
        <v>-</v>
      </c>
      <c r="R323" s="22" t="str">
        <f t="shared" si="72"/>
        <v>-</v>
      </c>
    </row>
    <row r="324">
      <c r="A324" s="185"/>
      <c r="B324" s="67"/>
      <c r="C324" s="68"/>
      <c r="D324" s="69"/>
      <c r="E324" s="53">
        <f>SUMIFS('Прайс работы и услуги'!J:J,'Прайс работы и услуги'!B:B,B324)</f>
        <v>0</v>
      </c>
      <c r="F324" s="53">
        <f t="shared" si="69"/>
        <v>0</v>
      </c>
      <c r="G324" s="54">
        <f>SUMIFS('Прайс работы и услуги'!D:D,'Прайс работы и услуги'!B:B,B324)</f>
        <v>0</v>
      </c>
      <c r="H324" s="55">
        <f t="shared" si="76"/>
        <v>0</v>
      </c>
      <c r="I324" s="184"/>
      <c r="J324" s="183"/>
      <c r="K324" s="182"/>
      <c r="L324" s="53">
        <f>SUMIFS('Прайс материалы'!I:I,'Прайс материалы'!A:A,I324)</f>
        <v>0</v>
      </c>
      <c r="M324" s="53">
        <f t="shared" si="74"/>
        <v>0</v>
      </c>
      <c r="N324" s="54">
        <f>SUMIFS('Прайс материалы'!C:C,'Прайс материалы'!A:A,I324)</f>
        <v>0</v>
      </c>
      <c r="O324" s="58">
        <f t="shared" si="77"/>
        <v>0</v>
      </c>
      <c r="P324" s="199"/>
      <c r="Q324" s="22" t="str">
        <f t="shared" si="71"/>
        <v>-</v>
      </c>
      <c r="R324" s="22" t="str">
        <f t="shared" si="72"/>
        <v>-</v>
      </c>
    </row>
    <row r="325">
      <c r="A325" s="185"/>
      <c r="B325" s="67"/>
      <c r="C325" s="68"/>
      <c r="D325" s="69"/>
      <c r="E325" s="53">
        <f>SUMIFS('Прайс работы и услуги'!J:J,'Прайс работы и услуги'!B:B,B325)</f>
        <v>0</v>
      </c>
      <c r="F325" s="53">
        <f t="shared" si="69"/>
        <v>0</v>
      </c>
      <c r="G325" s="54">
        <f>SUMIFS('Прайс работы и услуги'!D:D,'Прайс работы и услуги'!B:B,B325)</f>
        <v>0</v>
      </c>
      <c r="H325" s="55">
        <f t="shared" si="76"/>
        <v>0</v>
      </c>
      <c r="I325" s="184"/>
      <c r="J325" s="183"/>
      <c r="K325" s="182"/>
      <c r="L325" s="53">
        <f>SUMIFS('Прайс материалы'!I:I,'Прайс материалы'!A:A,I325)</f>
        <v>0</v>
      </c>
      <c r="M325" s="53">
        <f t="shared" si="74"/>
        <v>0</v>
      </c>
      <c r="N325" s="54">
        <f>SUMIFS('Прайс материалы'!C:C,'Прайс материалы'!A:A,I325)</f>
        <v>0</v>
      </c>
      <c r="O325" s="58">
        <f t="shared" si="77"/>
        <v>0</v>
      </c>
      <c r="P325" s="199"/>
      <c r="Q325" s="22" t="str">
        <f t="shared" si="71"/>
        <v>-</v>
      </c>
      <c r="R325" s="22" t="str">
        <f t="shared" si="72"/>
        <v>-</v>
      </c>
    </row>
    <row r="326">
      <c r="A326" s="185"/>
      <c r="B326" s="67"/>
      <c r="C326" s="68"/>
      <c r="D326" s="69"/>
      <c r="E326" s="53">
        <f>SUMIFS('Прайс работы и услуги'!J:J,'Прайс работы и услуги'!B:B,B326)</f>
        <v>0</v>
      </c>
      <c r="F326" s="53">
        <f t="shared" si="69"/>
        <v>0</v>
      </c>
      <c r="G326" s="54">
        <f>SUMIFS('Прайс работы и услуги'!D:D,'Прайс работы и услуги'!B:B,B326)</f>
        <v>0</v>
      </c>
      <c r="H326" s="55">
        <f t="shared" si="76"/>
        <v>0</v>
      </c>
      <c r="I326" s="184"/>
      <c r="J326" s="183"/>
      <c r="K326" s="182"/>
      <c r="L326" s="53">
        <f>SUMIFS('Прайс материалы'!I:I,'Прайс материалы'!A:A,I326)</f>
        <v>0</v>
      </c>
      <c r="M326" s="53">
        <f t="shared" si="74"/>
        <v>0</v>
      </c>
      <c r="N326" s="54">
        <f>SUMIFS('Прайс материалы'!C:C,'Прайс материалы'!A:A,I326)</f>
        <v>0</v>
      </c>
      <c r="O326" s="58">
        <f t="shared" si="77"/>
        <v>0</v>
      </c>
      <c r="P326" s="199"/>
      <c r="Q326" s="22" t="str">
        <f t="shared" si="71"/>
        <v>-</v>
      </c>
      <c r="R326" s="22" t="str">
        <f t="shared" si="72"/>
        <v>-</v>
      </c>
    </row>
    <row r="327">
      <c r="A327" s="185"/>
      <c r="B327" s="67"/>
      <c r="C327" s="68"/>
      <c r="D327" s="69"/>
      <c r="E327" s="53">
        <f>SUMIFS('Прайс работы и услуги'!J:J,'Прайс работы и услуги'!B:B,B327)</f>
        <v>0</v>
      </c>
      <c r="F327" s="53">
        <f t="shared" si="69"/>
        <v>0</v>
      </c>
      <c r="G327" s="54">
        <f>SUMIFS('Прайс работы и услуги'!D:D,'Прайс работы и услуги'!B:B,B327)</f>
        <v>0</v>
      </c>
      <c r="H327" s="55">
        <f t="shared" si="76"/>
        <v>0</v>
      </c>
      <c r="I327" s="184"/>
      <c r="J327" s="183"/>
      <c r="K327" s="182"/>
      <c r="L327" s="53">
        <f>SUMIFS('Прайс материалы'!I:I,'Прайс материалы'!A:A,I327)</f>
        <v>0</v>
      </c>
      <c r="M327" s="53">
        <f t="shared" si="74"/>
        <v>0</v>
      </c>
      <c r="N327" s="54">
        <f>SUMIFS('Прайс материалы'!C:C,'Прайс материалы'!A:A,I327)</f>
        <v>0</v>
      </c>
      <c r="O327" s="58">
        <f t="shared" si="77"/>
        <v>0</v>
      </c>
      <c r="P327" s="199"/>
      <c r="Q327" s="22" t="str">
        <f t="shared" si="71"/>
        <v>-</v>
      </c>
      <c r="R327" s="22" t="str">
        <f t="shared" si="72"/>
        <v>-</v>
      </c>
    </row>
    <row r="328">
      <c r="A328" s="185"/>
      <c r="B328" s="67"/>
      <c r="C328" s="68"/>
      <c r="D328" s="69"/>
      <c r="E328" s="53">
        <f>SUMIFS('Прайс работы и услуги'!J:J,'Прайс работы и услуги'!B:B,B328)</f>
        <v>0</v>
      </c>
      <c r="F328" s="53">
        <f t="shared" si="69"/>
        <v>0</v>
      </c>
      <c r="G328" s="54">
        <f>SUMIFS('Прайс работы и услуги'!D:D,'Прайс работы и услуги'!B:B,B328)</f>
        <v>0</v>
      </c>
      <c r="H328" s="55">
        <f t="shared" si="76"/>
        <v>0</v>
      </c>
      <c r="I328" s="184"/>
      <c r="J328" s="183"/>
      <c r="K328" s="182"/>
      <c r="L328" s="53">
        <f>SUMIFS('Прайс материалы'!I:I,'Прайс материалы'!A:A,I328)</f>
        <v>0</v>
      </c>
      <c r="M328" s="53">
        <f t="shared" si="74"/>
        <v>0</v>
      </c>
      <c r="N328" s="54">
        <f>SUMIFS('Прайс материалы'!C:C,'Прайс материалы'!A:A,I328)</f>
        <v>0</v>
      </c>
      <c r="O328" s="58">
        <f t="shared" si="77"/>
        <v>0</v>
      </c>
      <c r="P328" s="199"/>
      <c r="Q328" s="22" t="str">
        <f t="shared" si="71"/>
        <v>-</v>
      </c>
      <c r="R328" s="22" t="str">
        <f t="shared" si="72"/>
        <v>-</v>
      </c>
    </row>
    <row r="329">
      <c r="A329" s="185"/>
      <c r="B329" s="67"/>
      <c r="C329" s="68"/>
      <c r="D329" s="69"/>
      <c r="E329" s="53">
        <f>SUMIFS('Прайс работы и услуги'!J:J,'Прайс работы и услуги'!B:B,B329)</f>
        <v>0</v>
      </c>
      <c r="F329" s="53">
        <f t="shared" si="69"/>
        <v>0</v>
      </c>
      <c r="G329" s="54">
        <f>SUMIFS('Прайс работы и услуги'!D:D,'Прайс работы и услуги'!B:B,B329)</f>
        <v>0</v>
      </c>
      <c r="H329" s="55">
        <f t="shared" si="76"/>
        <v>0</v>
      </c>
      <c r="I329" s="184"/>
      <c r="J329" s="183"/>
      <c r="K329" s="182"/>
      <c r="L329" s="53">
        <f>SUMIFS('Прайс материалы'!I:I,'Прайс материалы'!A:A,I329)</f>
        <v>0</v>
      </c>
      <c r="M329" s="53">
        <f t="shared" si="74"/>
        <v>0</v>
      </c>
      <c r="N329" s="54">
        <f>SUMIFS('Прайс материалы'!C:C,'Прайс материалы'!A:A,I329)</f>
        <v>0</v>
      </c>
      <c r="O329" s="58">
        <f t="shared" si="77"/>
        <v>0</v>
      </c>
      <c r="P329" s="199"/>
      <c r="Q329" s="22" t="str">
        <f t="shared" si="71"/>
        <v>-</v>
      </c>
      <c r="R329" s="22" t="str">
        <f t="shared" si="72"/>
        <v>-</v>
      </c>
    </row>
    <row r="330">
      <c r="A330" s="185"/>
      <c r="B330" s="67"/>
      <c r="C330" s="68"/>
      <c r="D330" s="69"/>
      <c r="E330" s="53">
        <f>SUMIFS('Прайс работы и услуги'!J:J,'Прайс работы и услуги'!B:B,B330)</f>
        <v>0</v>
      </c>
      <c r="F330" s="53">
        <f t="shared" si="69"/>
        <v>0</v>
      </c>
      <c r="G330" s="54">
        <f>SUMIFS('Прайс работы и услуги'!D:D,'Прайс работы и услуги'!B:B,B330)</f>
        <v>0</v>
      </c>
      <c r="H330" s="55">
        <f t="shared" si="76"/>
        <v>0</v>
      </c>
      <c r="I330" s="184"/>
      <c r="J330" s="183"/>
      <c r="K330" s="182"/>
      <c r="L330" s="53">
        <f>SUMIFS('Прайс материалы'!I:I,'Прайс материалы'!A:A,I330)</f>
        <v>0</v>
      </c>
      <c r="M330" s="53">
        <f t="shared" si="74"/>
        <v>0</v>
      </c>
      <c r="N330" s="54">
        <f>SUMIFS('Прайс материалы'!C:C,'Прайс материалы'!A:A,I330)</f>
        <v>0</v>
      </c>
      <c r="O330" s="58">
        <f t="shared" si="77"/>
        <v>0</v>
      </c>
      <c r="P330" s="199"/>
      <c r="Q330" s="22" t="str">
        <f t="shared" si="71"/>
        <v>-</v>
      </c>
      <c r="R330" s="22" t="str">
        <f t="shared" si="72"/>
        <v>-</v>
      </c>
    </row>
    <row r="331">
      <c r="A331" s="185"/>
      <c r="B331" s="67"/>
      <c r="C331" s="68"/>
      <c r="D331" s="69"/>
      <c r="E331" s="53">
        <f>SUMIFS('Прайс работы и услуги'!J:J,'Прайс работы и услуги'!B:B,B331)</f>
        <v>0</v>
      </c>
      <c r="F331" s="53">
        <f t="shared" si="69"/>
        <v>0</v>
      </c>
      <c r="G331" s="54">
        <f>SUMIFS('Прайс работы и услуги'!D:D,'Прайс работы и услуги'!B:B,B331)</f>
        <v>0</v>
      </c>
      <c r="H331" s="55">
        <f t="shared" si="76"/>
        <v>0</v>
      </c>
      <c r="I331" s="184"/>
      <c r="J331" s="183"/>
      <c r="K331" s="182"/>
      <c r="L331" s="53">
        <f>SUMIFS('Прайс материалы'!I:I,'Прайс материалы'!A:A,I331)</f>
        <v>0</v>
      </c>
      <c r="M331" s="53">
        <f t="shared" si="74"/>
        <v>0</v>
      </c>
      <c r="N331" s="54">
        <f>SUMIFS('Прайс материалы'!C:C,'Прайс материалы'!A:A,I331)</f>
        <v>0</v>
      </c>
      <c r="O331" s="58">
        <f t="shared" si="77"/>
        <v>0</v>
      </c>
      <c r="P331" s="199"/>
      <c r="Q331" s="22" t="str">
        <f t="shared" si="71"/>
        <v>-</v>
      </c>
      <c r="R331" s="22" t="str">
        <f t="shared" si="72"/>
        <v>-</v>
      </c>
    </row>
    <row r="332">
      <c r="A332" s="185"/>
      <c r="B332" s="67"/>
      <c r="C332" s="68"/>
      <c r="D332" s="69"/>
      <c r="E332" s="53">
        <f>SUMIFS('Прайс работы и услуги'!J:J,'Прайс работы и услуги'!B:B,B332)</f>
        <v>0</v>
      </c>
      <c r="F332" s="53">
        <f t="shared" si="69"/>
        <v>0</v>
      </c>
      <c r="G332" s="54">
        <f>SUMIFS('Прайс работы и услуги'!D:D,'Прайс работы и услуги'!B:B,B332)</f>
        <v>0</v>
      </c>
      <c r="H332" s="55">
        <f t="shared" si="76"/>
        <v>0</v>
      </c>
      <c r="I332" s="184"/>
      <c r="J332" s="183"/>
      <c r="K332" s="182"/>
      <c r="L332" s="53">
        <f>SUMIFS('Прайс материалы'!I:I,'Прайс материалы'!A:A,I332)</f>
        <v>0</v>
      </c>
      <c r="M332" s="53">
        <f t="shared" si="74"/>
        <v>0</v>
      </c>
      <c r="N332" s="54">
        <f>SUMIFS('Прайс материалы'!C:C,'Прайс материалы'!A:A,I332)</f>
        <v>0</v>
      </c>
      <c r="O332" s="58">
        <f t="shared" si="77"/>
        <v>0</v>
      </c>
      <c r="P332" s="199"/>
      <c r="Q332" s="22" t="str">
        <f t="shared" si="71"/>
        <v>-</v>
      </c>
      <c r="R332" s="22" t="str">
        <f t="shared" si="72"/>
        <v>-</v>
      </c>
    </row>
    <row r="333">
      <c r="A333" s="185"/>
      <c r="B333" s="67"/>
      <c r="C333" s="68"/>
      <c r="D333" s="69"/>
      <c r="E333" s="53">
        <f>SUMIFS('Прайс работы и услуги'!J:J,'Прайс работы и услуги'!B:B,B333)</f>
        <v>0</v>
      </c>
      <c r="F333" s="53">
        <f t="shared" si="69"/>
        <v>0</v>
      </c>
      <c r="G333" s="54">
        <f>SUMIFS('Прайс работы и услуги'!D:D,'Прайс работы и услуги'!B:B,B333)</f>
        <v>0</v>
      </c>
      <c r="H333" s="55">
        <f t="shared" si="76"/>
        <v>0</v>
      </c>
      <c r="I333" s="184"/>
      <c r="J333" s="183"/>
      <c r="K333" s="182"/>
      <c r="L333" s="53">
        <f>SUMIFS('Прайс материалы'!I:I,'Прайс материалы'!A:A,I333)</f>
        <v>0</v>
      </c>
      <c r="M333" s="53">
        <f t="shared" si="74"/>
        <v>0</v>
      </c>
      <c r="N333" s="54">
        <f>SUMIFS('Прайс материалы'!C:C,'Прайс материалы'!A:A,I333)</f>
        <v>0</v>
      </c>
      <c r="O333" s="58">
        <f t="shared" si="77"/>
        <v>0</v>
      </c>
      <c r="P333" s="199"/>
      <c r="Q333" s="22" t="str">
        <f t="shared" si="71"/>
        <v>-</v>
      </c>
      <c r="R333" s="22" t="str">
        <f t="shared" si="72"/>
        <v>-</v>
      </c>
    </row>
    <row r="334">
      <c r="A334" s="185"/>
      <c r="B334" s="67"/>
      <c r="C334" s="68"/>
      <c r="D334" s="69"/>
      <c r="E334" s="53">
        <f>SUMIFS('Прайс работы и услуги'!J:J,'Прайс работы и услуги'!B:B,B334)</f>
        <v>0</v>
      </c>
      <c r="F334" s="53">
        <f t="shared" si="69"/>
        <v>0</v>
      </c>
      <c r="G334" s="54">
        <f>SUMIFS('Прайс работы и услуги'!D:D,'Прайс работы и услуги'!B:B,B334)</f>
        <v>0</v>
      </c>
      <c r="H334" s="55">
        <f t="shared" si="76"/>
        <v>0</v>
      </c>
      <c r="I334" s="184"/>
      <c r="J334" s="183"/>
      <c r="K334" s="182"/>
      <c r="L334" s="53">
        <f>SUMIFS('Прайс материалы'!I:I,'Прайс материалы'!A:A,I334)</f>
        <v>0</v>
      </c>
      <c r="M334" s="53">
        <f t="shared" si="74"/>
        <v>0</v>
      </c>
      <c r="N334" s="54">
        <f>SUMIFS('Прайс материалы'!C:C,'Прайс материалы'!A:A,I334)</f>
        <v>0</v>
      </c>
      <c r="O334" s="58">
        <f t="shared" si="77"/>
        <v>0</v>
      </c>
      <c r="P334" s="199"/>
      <c r="Q334" s="22" t="str">
        <f t="shared" si="71"/>
        <v>-</v>
      </c>
      <c r="R334" s="22" t="str">
        <f t="shared" si="72"/>
        <v>-</v>
      </c>
    </row>
    <row r="335">
      <c r="A335" s="185"/>
      <c r="B335" s="67"/>
      <c r="C335" s="68"/>
      <c r="D335" s="69"/>
      <c r="E335" s="53">
        <f>SUMIFS('Прайс работы и услуги'!J:J,'Прайс работы и услуги'!B:B,B335)</f>
        <v>0</v>
      </c>
      <c r="F335" s="53">
        <f t="shared" si="69"/>
        <v>0</v>
      </c>
      <c r="G335" s="54">
        <f>SUMIFS('Прайс работы и услуги'!D:D,'Прайс работы и услуги'!B:B,B335)</f>
        <v>0</v>
      </c>
      <c r="H335" s="55">
        <f t="shared" si="76"/>
        <v>0</v>
      </c>
      <c r="I335" s="184"/>
      <c r="J335" s="183"/>
      <c r="K335" s="182"/>
      <c r="L335" s="53">
        <f>SUMIFS('Прайс материалы'!I:I,'Прайс материалы'!A:A,I335)</f>
        <v>0</v>
      </c>
      <c r="M335" s="53">
        <f t="shared" si="74"/>
        <v>0</v>
      </c>
      <c r="N335" s="54">
        <f>SUMIFS('Прайс материалы'!C:C,'Прайс материалы'!A:A,I335)</f>
        <v>0</v>
      </c>
      <c r="O335" s="58">
        <f t="shared" si="77"/>
        <v>0</v>
      </c>
      <c r="P335" s="199"/>
      <c r="Q335" s="22" t="str">
        <f t="shared" si="71"/>
        <v>-</v>
      </c>
      <c r="R335" s="22" t="str">
        <f t="shared" si="72"/>
        <v>-</v>
      </c>
    </row>
    <row r="336">
      <c r="A336" s="185"/>
      <c r="B336" s="67"/>
      <c r="C336" s="68"/>
      <c r="D336" s="69"/>
      <c r="E336" s="53">
        <f>SUMIFS('Прайс работы и услуги'!J:J,'Прайс работы и услуги'!B:B,B336)</f>
        <v>0</v>
      </c>
      <c r="F336" s="53">
        <f t="shared" si="69"/>
        <v>0</v>
      </c>
      <c r="G336" s="54">
        <f>SUMIFS('Прайс работы и услуги'!D:D,'Прайс работы и услуги'!B:B,B336)</f>
        <v>0</v>
      </c>
      <c r="H336" s="55">
        <f t="shared" si="76"/>
        <v>0</v>
      </c>
      <c r="I336" s="184"/>
      <c r="J336" s="183"/>
      <c r="K336" s="182"/>
      <c r="L336" s="53">
        <f>SUMIFS('Прайс материалы'!I:I,'Прайс материалы'!A:A,I336)</f>
        <v>0</v>
      </c>
      <c r="M336" s="53">
        <f t="shared" si="74"/>
        <v>0</v>
      </c>
      <c r="N336" s="54">
        <f>SUMIFS('Прайс материалы'!C:C,'Прайс материалы'!A:A,I336)</f>
        <v>0</v>
      </c>
      <c r="O336" s="58">
        <f t="shared" si="77"/>
        <v>0</v>
      </c>
      <c r="P336" s="199"/>
      <c r="Q336" s="22" t="str">
        <f t="shared" si="71"/>
        <v>-</v>
      </c>
      <c r="R336" s="22" t="str">
        <f t="shared" si="72"/>
        <v>-</v>
      </c>
    </row>
    <row r="337">
      <c r="A337" s="185"/>
      <c r="B337" s="67"/>
      <c r="C337" s="68"/>
      <c r="D337" s="69"/>
      <c r="E337" s="53">
        <f>SUMIFS('Прайс работы и услуги'!J:J,'Прайс работы и услуги'!B:B,B337)</f>
        <v>0</v>
      </c>
      <c r="F337" s="53">
        <f t="shared" si="69"/>
        <v>0</v>
      </c>
      <c r="G337" s="54">
        <f>SUMIFS('Прайс работы и услуги'!D:D,'Прайс работы и услуги'!B:B,B337)</f>
        <v>0</v>
      </c>
      <c r="H337" s="55">
        <f t="shared" si="76"/>
        <v>0</v>
      </c>
      <c r="I337" s="184"/>
      <c r="J337" s="183"/>
      <c r="K337" s="182"/>
      <c r="L337" s="53">
        <f>SUMIFS('Прайс материалы'!I:I,'Прайс материалы'!A:A,I337)</f>
        <v>0</v>
      </c>
      <c r="M337" s="53">
        <f t="shared" si="74"/>
        <v>0</v>
      </c>
      <c r="N337" s="54">
        <f>SUMIFS('Прайс материалы'!C:C,'Прайс материалы'!A:A,I337)</f>
        <v>0</v>
      </c>
      <c r="O337" s="58">
        <f t="shared" si="77"/>
        <v>0</v>
      </c>
      <c r="P337" s="199"/>
      <c r="Q337" s="22" t="str">
        <f t="shared" si="71"/>
        <v>-</v>
      </c>
      <c r="R337" s="22" t="str">
        <f t="shared" si="72"/>
        <v>-</v>
      </c>
    </row>
    <row r="338">
      <c r="A338" s="185"/>
      <c r="B338" s="67"/>
      <c r="C338" s="68"/>
      <c r="D338" s="69"/>
      <c r="E338" s="53">
        <f>SUMIFS('Прайс работы и услуги'!J:J,'Прайс работы и услуги'!B:B,B338)</f>
        <v>0</v>
      </c>
      <c r="F338" s="53">
        <f t="shared" si="69"/>
        <v>0</v>
      </c>
      <c r="G338" s="54">
        <f>SUMIFS('Прайс работы и услуги'!D:D,'Прайс работы и услуги'!B:B,B338)</f>
        <v>0</v>
      </c>
      <c r="H338" s="55">
        <f t="shared" si="76"/>
        <v>0</v>
      </c>
      <c r="I338" s="184"/>
      <c r="J338" s="183"/>
      <c r="K338" s="182"/>
      <c r="L338" s="53">
        <f>SUMIFS('Прайс материалы'!I:I,'Прайс материалы'!A:A,I338)</f>
        <v>0</v>
      </c>
      <c r="M338" s="53">
        <f t="shared" si="74"/>
        <v>0</v>
      </c>
      <c r="N338" s="54">
        <f>SUMIFS('Прайс материалы'!C:C,'Прайс материалы'!A:A,I338)</f>
        <v>0</v>
      </c>
      <c r="O338" s="58">
        <f t="shared" si="77"/>
        <v>0</v>
      </c>
      <c r="P338" s="199"/>
      <c r="Q338" s="22" t="str">
        <f t="shared" si="71"/>
        <v>-</v>
      </c>
      <c r="R338" s="22" t="str">
        <f t="shared" si="72"/>
        <v>-</v>
      </c>
    </row>
    <row r="339">
      <c r="A339" s="185"/>
      <c r="B339" s="67"/>
      <c r="C339" s="68"/>
      <c r="D339" s="69"/>
      <c r="E339" s="53">
        <f>SUMIFS('Прайс работы и услуги'!J:J,'Прайс работы и услуги'!B:B,B339)</f>
        <v>0</v>
      </c>
      <c r="F339" s="53">
        <f t="shared" si="69"/>
        <v>0</v>
      </c>
      <c r="G339" s="54">
        <f>SUMIFS('Прайс работы и услуги'!D:D,'Прайс работы и услуги'!B:B,B339)</f>
        <v>0</v>
      </c>
      <c r="H339" s="55">
        <f t="shared" si="76"/>
        <v>0</v>
      </c>
      <c r="I339" s="184"/>
      <c r="J339" s="183"/>
      <c r="K339" s="182"/>
      <c r="L339" s="53">
        <f>SUMIFS('Прайс материалы'!I:I,'Прайс материалы'!A:A,I339)</f>
        <v>0</v>
      </c>
      <c r="M339" s="53">
        <f t="shared" si="74"/>
        <v>0</v>
      </c>
      <c r="N339" s="54">
        <f>SUMIFS('Прайс материалы'!C:C,'Прайс материалы'!A:A,I339)</f>
        <v>0</v>
      </c>
      <c r="O339" s="58">
        <f t="shared" si="77"/>
        <v>0</v>
      </c>
      <c r="P339" s="199"/>
      <c r="Q339" s="22" t="str">
        <f t="shared" si="71"/>
        <v>-</v>
      </c>
      <c r="R339" s="22" t="str">
        <f t="shared" si="72"/>
        <v>-</v>
      </c>
    </row>
    <row r="340">
      <c r="A340" s="185"/>
      <c r="B340" s="67"/>
      <c r="C340" s="68"/>
      <c r="D340" s="69"/>
      <c r="E340" s="53">
        <f>SUMIFS('Прайс работы и услуги'!J:J,'Прайс работы и услуги'!B:B,B340)</f>
        <v>0</v>
      </c>
      <c r="F340" s="53">
        <f t="shared" si="69"/>
        <v>0</v>
      </c>
      <c r="G340" s="54">
        <f>SUMIFS('Прайс работы и услуги'!D:D,'Прайс работы и услуги'!B:B,B340)</f>
        <v>0</v>
      </c>
      <c r="H340" s="55">
        <f t="shared" si="76"/>
        <v>0</v>
      </c>
      <c r="I340" s="184"/>
      <c r="J340" s="183"/>
      <c r="K340" s="182"/>
      <c r="L340" s="53">
        <f>SUMIFS('Прайс материалы'!I:I,'Прайс материалы'!A:A,I340)</f>
        <v>0</v>
      </c>
      <c r="M340" s="53">
        <f t="shared" si="74"/>
        <v>0</v>
      </c>
      <c r="N340" s="54">
        <f>SUMIFS('Прайс материалы'!C:C,'Прайс материалы'!A:A,I340)</f>
        <v>0</v>
      </c>
      <c r="O340" s="58">
        <f t="shared" si="77"/>
        <v>0</v>
      </c>
      <c r="P340" s="199"/>
      <c r="Q340" s="22" t="str">
        <f t="shared" si="71"/>
        <v>-</v>
      </c>
      <c r="R340" s="22" t="str">
        <f t="shared" si="72"/>
        <v>-</v>
      </c>
    </row>
    <row r="341">
      <c r="A341" s="185"/>
      <c r="B341" s="67"/>
      <c r="C341" s="68"/>
      <c r="D341" s="69"/>
      <c r="E341" s="53">
        <f>SUMIFS('Прайс работы и услуги'!J:J,'Прайс работы и услуги'!B:B,B341)</f>
        <v>0</v>
      </c>
      <c r="F341" s="53">
        <f t="shared" si="69"/>
        <v>0</v>
      </c>
      <c r="G341" s="54">
        <f>SUMIFS('Прайс работы и услуги'!D:D,'Прайс работы и услуги'!B:B,B341)</f>
        <v>0</v>
      </c>
      <c r="H341" s="55">
        <f t="shared" si="76"/>
        <v>0</v>
      </c>
      <c r="I341" s="184"/>
      <c r="J341" s="183"/>
      <c r="K341" s="182"/>
      <c r="L341" s="53">
        <f>SUMIFS('Прайс материалы'!I:I,'Прайс материалы'!A:A,I341)</f>
        <v>0</v>
      </c>
      <c r="M341" s="53">
        <f t="shared" si="74"/>
        <v>0</v>
      </c>
      <c r="N341" s="54">
        <f>SUMIFS('Прайс материалы'!C:C,'Прайс материалы'!A:A,I341)</f>
        <v>0</v>
      </c>
      <c r="O341" s="58">
        <f t="shared" si="77"/>
        <v>0</v>
      </c>
      <c r="P341" s="199"/>
      <c r="Q341" s="22" t="str">
        <f t="shared" si="71"/>
        <v>-</v>
      </c>
      <c r="R341" s="22" t="str">
        <f t="shared" si="72"/>
        <v>-</v>
      </c>
    </row>
    <row r="342">
      <c r="A342" s="185"/>
      <c r="B342" s="67"/>
      <c r="C342" s="68"/>
      <c r="D342" s="69"/>
      <c r="E342" s="53">
        <f>SUMIFS('Прайс работы и услуги'!J:J,'Прайс работы и услуги'!B:B,B342)</f>
        <v>0</v>
      </c>
      <c r="F342" s="53">
        <f t="shared" si="69"/>
        <v>0</v>
      </c>
      <c r="G342" s="54">
        <f>SUMIFS('Прайс работы и услуги'!D:D,'Прайс работы и услуги'!B:B,B342)</f>
        <v>0</v>
      </c>
      <c r="H342" s="55">
        <f t="shared" si="76"/>
        <v>0</v>
      </c>
      <c r="I342" s="184"/>
      <c r="J342" s="183"/>
      <c r="K342" s="182"/>
      <c r="L342" s="53">
        <f>SUMIFS('Прайс материалы'!I:I,'Прайс материалы'!A:A,I342)</f>
        <v>0</v>
      </c>
      <c r="M342" s="53">
        <f t="shared" si="74"/>
        <v>0</v>
      </c>
      <c r="N342" s="54">
        <f>SUMIFS('Прайс материалы'!C:C,'Прайс материалы'!A:A,I342)</f>
        <v>0</v>
      </c>
      <c r="O342" s="58">
        <f t="shared" si="77"/>
        <v>0</v>
      </c>
      <c r="P342" s="199"/>
      <c r="Q342" s="22" t="str">
        <f t="shared" si="71"/>
        <v>-</v>
      </c>
      <c r="R342" s="22" t="str">
        <f t="shared" si="72"/>
        <v>-</v>
      </c>
    </row>
    <row r="343">
      <c r="A343" s="185"/>
      <c r="B343" s="67"/>
      <c r="C343" s="68"/>
      <c r="D343" s="69"/>
      <c r="E343" s="53">
        <f>SUMIFS('Прайс работы и услуги'!J:J,'Прайс работы и услуги'!B:B,B343)</f>
        <v>0</v>
      </c>
      <c r="F343" s="53">
        <f t="shared" si="69"/>
        <v>0</v>
      </c>
      <c r="G343" s="54">
        <f>SUMIFS('Прайс работы и услуги'!D:D,'Прайс работы и услуги'!B:B,B343)</f>
        <v>0</v>
      </c>
      <c r="H343" s="55">
        <f t="shared" si="76"/>
        <v>0</v>
      </c>
      <c r="I343" s="184"/>
      <c r="J343" s="183"/>
      <c r="K343" s="182"/>
      <c r="L343" s="53">
        <f>SUMIFS('Прайс материалы'!I:I,'Прайс материалы'!A:A,I343)</f>
        <v>0</v>
      </c>
      <c r="M343" s="53">
        <f t="shared" si="74"/>
        <v>0</v>
      </c>
      <c r="N343" s="54">
        <f>SUMIFS('Прайс материалы'!C:C,'Прайс материалы'!A:A,I343)</f>
        <v>0</v>
      </c>
      <c r="O343" s="58">
        <f t="shared" si="77"/>
        <v>0</v>
      </c>
      <c r="P343" s="199"/>
      <c r="Q343" s="22" t="str">
        <f t="shared" si="71"/>
        <v>-</v>
      </c>
      <c r="R343" s="22" t="str">
        <f t="shared" si="72"/>
        <v>-</v>
      </c>
    </row>
    <row r="344">
      <c r="A344" s="185"/>
      <c r="B344" s="67"/>
      <c r="C344" s="68"/>
      <c r="D344" s="69"/>
      <c r="E344" s="53">
        <f>SUMIFS('Прайс работы и услуги'!J:J,'Прайс работы и услуги'!B:B,B344)</f>
        <v>0</v>
      </c>
      <c r="F344" s="53">
        <f t="shared" si="69"/>
        <v>0</v>
      </c>
      <c r="G344" s="54">
        <f>SUMIFS('Прайс работы и услуги'!D:D,'Прайс работы и услуги'!B:B,B344)</f>
        <v>0</v>
      </c>
      <c r="H344" s="55">
        <f t="shared" si="76"/>
        <v>0</v>
      </c>
      <c r="I344" s="184"/>
      <c r="J344" s="183"/>
      <c r="K344" s="182"/>
      <c r="L344" s="53">
        <f>SUMIFS('Прайс материалы'!I:I,'Прайс материалы'!A:A,I344)</f>
        <v>0</v>
      </c>
      <c r="M344" s="53">
        <f t="shared" si="74"/>
        <v>0</v>
      </c>
      <c r="N344" s="54">
        <f>SUMIFS('Прайс материалы'!C:C,'Прайс материалы'!A:A,I344)</f>
        <v>0</v>
      </c>
      <c r="O344" s="58">
        <f t="shared" si="77"/>
        <v>0</v>
      </c>
      <c r="P344" s="199"/>
      <c r="Q344" s="22" t="str">
        <f t="shared" si="71"/>
        <v>-</v>
      </c>
      <c r="R344" s="22" t="str">
        <f t="shared" si="72"/>
        <v>-</v>
      </c>
    </row>
    <row r="345">
      <c r="A345" s="185"/>
      <c r="B345" s="67"/>
      <c r="C345" s="68"/>
      <c r="D345" s="69"/>
      <c r="E345" s="53">
        <f>SUMIFS('Прайс работы и услуги'!J:J,'Прайс работы и услуги'!B:B,B345)</f>
        <v>0</v>
      </c>
      <c r="F345" s="53">
        <f t="shared" si="69"/>
        <v>0</v>
      </c>
      <c r="G345" s="54">
        <f>SUMIFS('Прайс работы и услуги'!D:D,'Прайс работы и услуги'!B:B,B345)</f>
        <v>0</v>
      </c>
      <c r="H345" s="55">
        <f t="shared" si="76"/>
        <v>0</v>
      </c>
      <c r="I345" s="184"/>
      <c r="J345" s="183"/>
      <c r="K345" s="182"/>
      <c r="L345" s="53">
        <f>SUMIFS('Прайс материалы'!I:I,'Прайс материалы'!A:A,I345)</f>
        <v>0</v>
      </c>
      <c r="M345" s="53">
        <f t="shared" si="74"/>
        <v>0</v>
      </c>
      <c r="N345" s="54">
        <f>SUMIFS('Прайс материалы'!C:C,'Прайс материалы'!A:A,I345)</f>
        <v>0</v>
      </c>
      <c r="O345" s="58">
        <f t="shared" si="77"/>
        <v>0</v>
      </c>
      <c r="P345" s="199"/>
      <c r="Q345" s="22" t="str">
        <f t="shared" si="71"/>
        <v>-</v>
      </c>
      <c r="R345" s="22" t="str">
        <f t="shared" si="72"/>
        <v>-</v>
      </c>
    </row>
    <row r="346">
      <c r="A346" s="185"/>
      <c r="B346" s="67"/>
      <c r="C346" s="68"/>
      <c r="D346" s="69"/>
      <c r="E346" s="53">
        <f>SUMIFS('Прайс работы и услуги'!J:J,'Прайс работы и услуги'!B:B,B346)</f>
        <v>0</v>
      </c>
      <c r="F346" s="53">
        <f t="shared" si="69"/>
        <v>0</v>
      </c>
      <c r="G346" s="54">
        <f>SUMIFS('Прайс работы и услуги'!D:D,'Прайс работы и услуги'!B:B,B346)</f>
        <v>0</v>
      </c>
      <c r="H346" s="55">
        <f t="shared" si="76"/>
        <v>0</v>
      </c>
      <c r="I346" s="184"/>
      <c r="J346" s="183"/>
      <c r="K346" s="182"/>
      <c r="L346" s="53">
        <f>SUMIFS('Прайс материалы'!I:I,'Прайс материалы'!A:A,I346)</f>
        <v>0</v>
      </c>
      <c r="M346" s="53">
        <f t="shared" si="74"/>
        <v>0</v>
      </c>
      <c r="N346" s="54">
        <f>SUMIFS('Прайс материалы'!C:C,'Прайс материалы'!A:A,I346)</f>
        <v>0</v>
      </c>
      <c r="O346" s="58">
        <f t="shared" si="77"/>
        <v>0</v>
      </c>
      <c r="P346" s="199"/>
      <c r="Q346" s="22" t="str">
        <f t="shared" si="71"/>
        <v>-</v>
      </c>
      <c r="R346" s="22" t="str">
        <f t="shared" si="72"/>
        <v>-</v>
      </c>
    </row>
    <row r="347">
      <c r="A347" s="185"/>
      <c r="B347" s="67"/>
      <c r="C347" s="68"/>
      <c r="D347" s="69"/>
      <c r="E347" s="53">
        <f>SUMIFS('Прайс работы и услуги'!J:J,'Прайс работы и услуги'!B:B,B347)</f>
        <v>0</v>
      </c>
      <c r="F347" s="53">
        <f t="shared" si="69"/>
        <v>0</v>
      </c>
      <c r="G347" s="54">
        <f>SUMIFS('Прайс работы и услуги'!D:D,'Прайс работы и услуги'!B:B,B347)</f>
        <v>0</v>
      </c>
      <c r="H347" s="55">
        <f t="shared" si="76"/>
        <v>0</v>
      </c>
      <c r="I347" s="184"/>
      <c r="J347" s="183"/>
      <c r="K347" s="182"/>
      <c r="L347" s="53">
        <f>SUMIFS('Прайс материалы'!I:I,'Прайс материалы'!A:A,I347)</f>
        <v>0</v>
      </c>
      <c r="M347" s="53">
        <f t="shared" si="74"/>
        <v>0</v>
      </c>
      <c r="N347" s="54">
        <f>SUMIFS('Прайс материалы'!C:C,'Прайс материалы'!A:A,I347)</f>
        <v>0</v>
      </c>
      <c r="O347" s="58">
        <f t="shared" si="77"/>
        <v>0</v>
      </c>
      <c r="P347" s="199"/>
      <c r="Q347" s="22" t="str">
        <f t="shared" si="71"/>
        <v>-</v>
      </c>
      <c r="R347" s="22" t="str">
        <f t="shared" si="72"/>
        <v>-</v>
      </c>
    </row>
    <row r="348">
      <c r="A348" s="185"/>
      <c r="B348" s="67"/>
      <c r="C348" s="68"/>
      <c r="D348" s="69"/>
      <c r="E348" s="53">
        <f>SUMIFS('Прайс работы и услуги'!J:J,'Прайс работы и услуги'!B:B,B348)</f>
        <v>0</v>
      </c>
      <c r="F348" s="53">
        <f t="shared" si="69"/>
        <v>0</v>
      </c>
      <c r="G348" s="54">
        <f>SUMIFS('Прайс работы и услуги'!D:D,'Прайс работы и услуги'!B:B,B348)</f>
        <v>0</v>
      </c>
      <c r="H348" s="55">
        <f t="shared" si="76"/>
        <v>0</v>
      </c>
      <c r="I348" s="184"/>
      <c r="J348" s="183"/>
      <c r="K348" s="182"/>
      <c r="L348" s="53">
        <f>SUMIFS('Прайс материалы'!I:I,'Прайс материалы'!A:A,I348)</f>
        <v>0</v>
      </c>
      <c r="M348" s="53">
        <f t="shared" si="74"/>
        <v>0</v>
      </c>
      <c r="N348" s="54">
        <f>SUMIFS('Прайс материалы'!C:C,'Прайс материалы'!A:A,I348)</f>
        <v>0</v>
      </c>
      <c r="O348" s="58">
        <f t="shared" si="77"/>
        <v>0</v>
      </c>
      <c r="P348" s="199"/>
      <c r="Q348" s="22" t="str">
        <f t="shared" si="71"/>
        <v>-</v>
      </c>
      <c r="R348" s="22" t="str">
        <f t="shared" si="72"/>
        <v>-</v>
      </c>
    </row>
    <row r="349">
      <c r="A349" s="185"/>
      <c r="B349" s="67"/>
      <c r="C349" s="68"/>
      <c r="D349" s="69"/>
      <c r="E349" s="53">
        <f>SUMIFS('Прайс работы и услуги'!J:J,'Прайс работы и услуги'!B:B,B349)</f>
        <v>0</v>
      </c>
      <c r="F349" s="53">
        <f t="shared" si="69"/>
        <v>0</v>
      </c>
      <c r="G349" s="54">
        <f>SUMIFS('Прайс работы и услуги'!D:D,'Прайс работы и услуги'!B:B,B349)</f>
        <v>0</v>
      </c>
      <c r="H349" s="55">
        <f t="shared" si="76"/>
        <v>0</v>
      </c>
      <c r="I349" s="184"/>
      <c r="J349" s="183"/>
      <c r="K349" s="182"/>
      <c r="L349" s="53">
        <f>SUMIFS('Прайс материалы'!I:I,'Прайс материалы'!A:A,I349)</f>
        <v>0</v>
      </c>
      <c r="M349" s="53">
        <f t="shared" si="74"/>
        <v>0</v>
      </c>
      <c r="N349" s="54">
        <f>SUMIFS('Прайс материалы'!C:C,'Прайс материалы'!A:A,I349)</f>
        <v>0</v>
      </c>
      <c r="O349" s="58">
        <f t="shared" si="77"/>
        <v>0</v>
      </c>
      <c r="P349" s="199"/>
      <c r="Q349" s="22" t="str">
        <f t="shared" si="71"/>
        <v>-</v>
      </c>
      <c r="R349" s="22" t="str">
        <f t="shared" si="72"/>
        <v>-</v>
      </c>
    </row>
    <row r="350">
      <c r="A350" s="185"/>
      <c r="B350" s="67"/>
      <c r="C350" s="68"/>
      <c r="D350" s="69"/>
      <c r="E350" s="53">
        <f>SUMIFS('Прайс работы и услуги'!J:J,'Прайс работы и услуги'!B:B,B350)</f>
        <v>0</v>
      </c>
      <c r="F350" s="53">
        <f t="shared" si="69"/>
        <v>0</v>
      </c>
      <c r="G350" s="54">
        <f>SUMIFS('Прайс работы и услуги'!D:D,'Прайс работы и услуги'!B:B,B350)</f>
        <v>0</v>
      </c>
      <c r="H350" s="55">
        <f t="shared" si="76"/>
        <v>0</v>
      </c>
      <c r="I350" s="184"/>
      <c r="J350" s="183"/>
      <c r="K350" s="182"/>
      <c r="L350" s="53">
        <f>SUMIFS('Прайс материалы'!I:I,'Прайс материалы'!A:A,I350)</f>
        <v>0</v>
      </c>
      <c r="M350" s="53">
        <f t="shared" si="74"/>
        <v>0</v>
      </c>
      <c r="N350" s="54">
        <f>SUMIFS('Прайс материалы'!C:C,'Прайс материалы'!A:A,I350)</f>
        <v>0</v>
      </c>
      <c r="O350" s="58">
        <f t="shared" si="77"/>
        <v>0</v>
      </c>
      <c r="P350" s="199"/>
      <c r="Q350" s="22" t="str">
        <f t="shared" si="71"/>
        <v>-</v>
      </c>
      <c r="R350" s="22" t="str">
        <f t="shared" si="72"/>
        <v>-</v>
      </c>
    </row>
    <row r="351">
      <c r="A351" s="185"/>
      <c r="B351" s="67"/>
      <c r="C351" s="68"/>
      <c r="D351" s="69"/>
      <c r="E351" s="53">
        <f>SUMIFS('Прайс работы и услуги'!J:J,'Прайс работы и услуги'!B:B,B351)</f>
        <v>0</v>
      </c>
      <c r="F351" s="53">
        <f t="shared" si="69"/>
        <v>0</v>
      </c>
      <c r="G351" s="54">
        <f>SUMIFS('Прайс работы и услуги'!D:D,'Прайс работы и услуги'!B:B,B351)</f>
        <v>0</v>
      </c>
      <c r="H351" s="55">
        <f t="shared" si="76"/>
        <v>0</v>
      </c>
      <c r="I351" s="184"/>
      <c r="J351" s="183"/>
      <c r="K351" s="182"/>
      <c r="L351" s="53">
        <f>SUMIFS('Прайс материалы'!I:I,'Прайс материалы'!A:A,I351)</f>
        <v>0</v>
      </c>
      <c r="M351" s="53">
        <f t="shared" si="74"/>
        <v>0</v>
      </c>
      <c r="N351" s="54">
        <f>SUMIFS('Прайс материалы'!C:C,'Прайс материалы'!A:A,I351)</f>
        <v>0</v>
      </c>
      <c r="O351" s="58">
        <f t="shared" si="77"/>
        <v>0</v>
      </c>
      <c r="P351" s="199"/>
      <c r="Q351" s="22" t="str">
        <f t="shared" si="71"/>
        <v>-</v>
      </c>
      <c r="R351" s="22" t="str">
        <f t="shared" si="72"/>
        <v>-</v>
      </c>
    </row>
    <row r="352" ht="15.75" customHeight="1">
      <c r="A352" s="11"/>
      <c r="B352" s="186"/>
      <c r="C352" s="187"/>
      <c r="D352" s="188"/>
      <c r="E352" s="189"/>
      <c r="F352" s="189"/>
      <c r="G352" s="188"/>
      <c r="H352" s="188"/>
      <c r="I352" s="186"/>
      <c r="J352" s="187"/>
      <c r="K352" s="188"/>
      <c r="L352" s="190"/>
      <c r="M352" s="190"/>
      <c r="N352" s="191"/>
      <c r="O352" s="191"/>
      <c r="P352" s="199"/>
      <c r="Q352" s="8"/>
      <c r="R352" s="8"/>
    </row>
    <row r="353" ht="15.75" customHeight="1">
      <c r="A353" s="11"/>
      <c r="B353" s="186"/>
      <c r="C353" s="187"/>
      <c r="D353" s="188"/>
      <c r="E353" s="189"/>
      <c r="F353" s="189"/>
      <c r="G353" s="188"/>
      <c r="H353" s="188"/>
      <c r="I353" s="186"/>
      <c r="J353" s="187"/>
      <c r="K353" s="188"/>
      <c r="L353" s="190"/>
      <c r="M353" s="190"/>
      <c r="N353" s="191"/>
      <c r="O353" s="191"/>
      <c r="P353" s="199"/>
      <c r="Q353" s="8"/>
      <c r="R353" s="8"/>
    </row>
    <row r="354" ht="15.75" customHeight="1">
      <c r="A354" s="11"/>
      <c r="B354" s="186"/>
      <c r="C354" s="187"/>
      <c r="D354" s="188"/>
      <c r="E354" s="189"/>
      <c r="F354" s="189"/>
      <c r="G354" s="188"/>
      <c r="H354" s="188"/>
      <c r="I354" s="186"/>
      <c r="J354" s="187"/>
      <c r="K354" s="188"/>
      <c r="L354" s="190"/>
      <c r="M354" s="190"/>
      <c r="N354" s="191"/>
      <c r="O354" s="191"/>
      <c r="P354" s="199"/>
      <c r="Q354" s="8"/>
      <c r="R354" s="8"/>
    </row>
    <row r="355" ht="15.75" customHeight="1">
      <c r="A355" s="11"/>
      <c r="B355" s="186"/>
      <c r="C355" s="187"/>
      <c r="D355" s="188"/>
      <c r="E355" s="189"/>
      <c r="F355" s="189"/>
      <c r="G355" s="188"/>
      <c r="H355" s="188"/>
      <c r="I355" s="186"/>
      <c r="J355" s="187"/>
      <c r="K355" s="188"/>
      <c r="L355" s="190"/>
      <c r="M355" s="190"/>
      <c r="N355" s="191"/>
      <c r="O355" s="191"/>
      <c r="P355" s="199"/>
      <c r="Q355" s="8"/>
      <c r="R355" s="8"/>
    </row>
    <row r="356" ht="15.75" customHeight="1">
      <c r="A356" s="11"/>
      <c r="B356" s="186"/>
      <c r="C356" s="187"/>
      <c r="D356" s="188"/>
      <c r="E356" s="189"/>
      <c r="F356" s="189"/>
      <c r="G356" s="188"/>
      <c r="H356" s="188"/>
      <c r="I356" s="186"/>
      <c r="J356" s="187"/>
      <c r="K356" s="188"/>
      <c r="L356" s="190"/>
      <c r="M356" s="190"/>
      <c r="N356" s="191"/>
      <c r="O356" s="191"/>
      <c r="P356" s="199"/>
      <c r="Q356" s="8"/>
      <c r="R356" s="8"/>
    </row>
    <row r="357" ht="15.75" customHeight="1">
      <c r="A357" s="11"/>
      <c r="B357" s="186"/>
      <c r="C357" s="187"/>
      <c r="D357" s="188"/>
      <c r="E357" s="189"/>
      <c r="F357" s="189"/>
      <c r="G357" s="188"/>
      <c r="H357" s="188"/>
      <c r="I357" s="186"/>
      <c r="J357" s="187"/>
      <c r="K357" s="188"/>
      <c r="L357" s="190"/>
      <c r="M357" s="190"/>
      <c r="N357" s="191"/>
      <c r="O357" s="191"/>
      <c r="P357" s="199"/>
      <c r="Q357" s="8"/>
      <c r="R357" s="8"/>
    </row>
    <row r="358" ht="15.75" customHeight="1">
      <c r="A358" s="11"/>
      <c r="B358" s="186"/>
      <c r="C358" s="187"/>
      <c r="D358" s="188"/>
      <c r="E358" s="189"/>
      <c r="F358" s="189"/>
      <c r="G358" s="188"/>
      <c r="H358" s="188"/>
      <c r="I358" s="186"/>
      <c r="J358" s="187"/>
      <c r="K358" s="188"/>
      <c r="L358" s="190"/>
      <c r="M358" s="190"/>
      <c r="N358" s="191"/>
      <c r="O358" s="191"/>
      <c r="P358" s="199"/>
      <c r="Q358" s="8"/>
      <c r="R358" s="8"/>
    </row>
    <row r="359" ht="15.75" customHeight="1">
      <c r="A359" s="11"/>
      <c r="B359" s="186"/>
      <c r="C359" s="187"/>
      <c r="D359" s="188"/>
      <c r="E359" s="189"/>
      <c r="F359" s="189"/>
      <c r="G359" s="188"/>
      <c r="H359" s="188"/>
      <c r="I359" s="186"/>
      <c r="J359" s="187"/>
      <c r="K359" s="188"/>
      <c r="L359" s="190"/>
      <c r="M359" s="190"/>
      <c r="N359" s="191"/>
      <c r="O359" s="191"/>
      <c r="P359" s="199"/>
      <c r="Q359" s="8"/>
      <c r="R359" s="8"/>
    </row>
    <row r="360" ht="15.75" customHeight="1">
      <c r="A360" s="11"/>
      <c r="B360" s="186"/>
      <c r="C360" s="187"/>
      <c r="D360" s="188"/>
      <c r="E360" s="189"/>
      <c r="F360" s="189"/>
      <c r="G360" s="188"/>
      <c r="H360" s="188"/>
      <c r="I360" s="186"/>
      <c r="J360" s="187"/>
      <c r="K360" s="188"/>
      <c r="L360" s="190"/>
      <c r="M360" s="190"/>
      <c r="N360" s="191"/>
      <c r="O360" s="191"/>
      <c r="P360" s="199"/>
      <c r="Q360" s="8"/>
      <c r="R360" s="8"/>
    </row>
    <row r="361" ht="15.75" customHeight="1">
      <c r="A361" s="11"/>
      <c r="B361" s="186"/>
      <c r="C361" s="187"/>
      <c r="D361" s="188"/>
      <c r="E361" s="189"/>
      <c r="F361" s="189"/>
      <c r="G361" s="188"/>
      <c r="H361" s="188"/>
      <c r="I361" s="186"/>
      <c r="J361" s="187"/>
      <c r="K361" s="188"/>
      <c r="L361" s="190"/>
      <c r="M361" s="190"/>
      <c r="N361" s="191"/>
      <c r="O361" s="191"/>
      <c r="P361" s="199"/>
      <c r="Q361" s="8"/>
      <c r="R361" s="8"/>
    </row>
    <row r="362" ht="15.75" customHeight="1">
      <c r="A362" s="11"/>
      <c r="B362" s="186"/>
      <c r="C362" s="187"/>
      <c r="D362" s="188"/>
      <c r="E362" s="189"/>
      <c r="F362" s="189"/>
      <c r="G362" s="188"/>
      <c r="H362" s="188"/>
      <c r="I362" s="186"/>
      <c r="J362" s="187"/>
      <c r="K362" s="188"/>
      <c r="L362" s="190"/>
      <c r="M362" s="190"/>
      <c r="N362" s="191"/>
      <c r="O362" s="191"/>
      <c r="P362" s="199"/>
      <c r="Q362" s="8"/>
      <c r="R362" s="8"/>
    </row>
    <row r="363" ht="15.75" customHeight="1">
      <c r="A363" s="11"/>
      <c r="B363" s="186"/>
      <c r="C363" s="187"/>
      <c r="D363" s="188"/>
      <c r="E363" s="189"/>
      <c r="F363" s="189"/>
      <c r="G363" s="188"/>
      <c r="H363" s="188"/>
      <c r="I363" s="186"/>
      <c r="J363" s="187"/>
      <c r="K363" s="188"/>
      <c r="L363" s="190"/>
      <c r="M363" s="190"/>
      <c r="N363" s="191"/>
      <c r="O363" s="191"/>
      <c r="P363" s="199"/>
      <c r="Q363" s="8"/>
      <c r="R363" s="8"/>
    </row>
    <row r="364" ht="15.75" customHeight="1">
      <c r="A364" s="11"/>
      <c r="B364" s="186"/>
      <c r="C364" s="187"/>
      <c r="D364" s="188"/>
      <c r="E364" s="189"/>
      <c r="F364" s="189"/>
      <c r="G364" s="188"/>
      <c r="H364" s="188"/>
      <c r="I364" s="186"/>
      <c r="J364" s="187"/>
      <c r="K364" s="188"/>
      <c r="L364" s="190"/>
      <c r="M364" s="190"/>
      <c r="N364" s="191"/>
      <c r="O364" s="191"/>
      <c r="P364" s="199"/>
      <c r="Q364" s="8"/>
      <c r="R364" s="8"/>
    </row>
    <row r="365" ht="15.75" customHeight="1">
      <c r="A365" s="11"/>
      <c r="B365" s="186"/>
      <c r="C365" s="187"/>
      <c r="D365" s="188"/>
      <c r="E365" s="189"/>
      <c r="F365" s="189"/>
      <c r="G365" s="188"/>
      <c r="H365" s="188"/>
      <c r="I365" s="186"/>
      <c r="J365" s="187"/>
      <c r="K365" s="188"/>
      <c r="L365" s="190"/>
      <c r="M365" s="190"/>
      <c r="N365" s="191"/>
      <c r="O365" s="191"/>
      <c r="P365" s="199"/>
      <c r="Q365" s="8"/>
      <c r="R365" s="8"/>
    </row>
    <row r="366" ht="15.75" customHeight="1">
      <c r="A366" s="11"/>
      <c r="B366" s="186"/>
      <c r="C366" s="187"/>
      <c r="D366" s="188"/>
      <c r="E366" s="189"/>
      <c r="F366" s="189"/>
      <c r="G366" s="188"/>
      <c r="H366" s="188"/>
      <c r="I366" s="186"/>
      <c r="J366" s="187"/>
      <c r="K366" s="188"/>
      <c r="L366" s="190"/>
      <c r="M366" s="190"/>
      <c r="N366" s="191"/>
      <c r="O366" s="191"/>
      <c r="P366" s="199"/>
      <c r="Q366" s="8"/>
      <c r="R366" s="8"/>
    </row>
    <row r="367" ht="15.75" customHeight="1">
      <c r="A367" s="11"/>
      <c r="B367" s="186"/>
      <c r="C367" s="187"/>
      <c r="D367" s="188"/>
      <c r="E367" s="189"/>
      <c r="F367" s="189"/>
      <c r="G367" s="188"/>
      <c r="H367" s="188"/>
      <c r="I367" s="186"/>
      <c r="J367" s="187"/>
      <c r="K367" s="188"/>
      <c r="L367" s="190"/>
      <c r="M367" s="190"/>
      <c r="N367" s="191"/>
      <c r="O367" s="191"/>
      <c r="P367" s="199"/>
      <c r="Q367" s="8"/>
      <c r="R367" s="8"/>
    </row>
    <row r="368" ht="15.75" customHeight="1">
      <c r="A368" s="11"/>
      <c r="B368" s="186"/>
      <c r="C368" s="187"/>
      <c r="D368" s="188"/>
      <c r="E368" s="189"/>
      <c r="F368" s="189"/>
      <c r="G368" s="188"/>
      <c r="H368" s="188"/>
      <c r="I368" s="186"/>
      <c r="J368" s="187"/>
      <c r="K368" s="188"/>
      <c r="L368" s="190"/>
      <c r="M368" s="190"/>
      <c r="N368" s="191"/>
      <c r="O368" s="191"/>
      <c r="P368" s="199"/>
      <c r="Q368" s="8"/>
      <c r="R368" s="8"/>
    </row>
    <row r="369" ht="15.75" customHeight="1">
      <c r="A369" s="11"/>
      <c r="B369" s="186"/>
      <c r="C369" s="187"/>
      <c r="D369" s="188"/>
      <c r="E369" s="189"/>
      <c r="F369" s="189"/>
      <c r="G369" s="188"/>
      <c r="H369" s="188"/>
      <c r="I369" s="186"/>
      <c r="J369" s="187"/>
      <c r="K369" s="188"/>
      <c r="L369" s="190"/>
      <c r="M369" s="190"/>
      <c r="N369" s="191"/>
      <c r="O369" s="191"/>
      <c r="P369" s="199"/>
      <c r="Q369" s="8"/>
      <c r="R369" s="8"/>
    </row>
    <row r="370" ht="15.75" customHeight="1">
      <c r="A370" s="11"/>
      <c r="B370" s="186"/>
      <c r="C370" s="187"/>
      <c r="D370" s="188"/>
      <c r="E370" s="189"/>
      <c r="F370" s="189"/>
      <c r="G370" s="188"/>
      <c r="H370" s="188"/>
      <c r="I370" s="186"/>
      <c r="J370" s="187"/>
      <c r="K370" s="188"/>
      <c r="L370" s="190"/>
      <c r="M370" s="190"/>
      <c r="N370" s="191"/>
      <c r="O370" s="191"/>
      <c r="P370" s="199"/>
      <c r="Q370" s="8"/>
      <c r="R370" s="8"/>
    </row>
    <row r="371" ht="15.75" customHeight="1">
      <c r="A371" s="11"/>
      <c r="B371" s="186"/>
      <c r="C371" s="187"/>
      <c r="D371" s="188"/>
      <c r="E371" s="189"/>
      <c r="F371" s="189"/>
      <c r="G371" s="188"/>
      <c r="H371" s="188"/>
      <c r="I371" s="186"/>
      <c r="J371" s="187"/>
      <c r="K371" s="188"/>
      <c r="L371" s="190"/>
      <c r="M371" s="190"/>
      <c r="N371" s="191"/>
      <c r="O371" s="191"/>
      <c r="P371" s="199"/>
      <c r="Q371" s="8"/>
      <c r="R371" s="8"/>
    </row>
    <row r="372" ht="15.75" customHeight="1">
      <c r="A372" s="11"/>
      <c r="B372" s="186"/>
      <c r="C372" s="187"/>
      <c r="D372" s="188"/>
      <c r="E372" s="189"/>
      <c r="F372" s="189"/>
      <c r="G372" s="188"/>
      <c r="H372" s="188"/>
      <c r="I372" s="186"/>
      <c r="J372" s="187"/>
      <c r="K372" s="188"/>
      <c r="L372" s="190"/>
      <c r="M372" s="190"/>
      <c r="N372" s="191"/>
      <c r="O372" s="191"/>
      <c r="P372" s="199"/>
      <c r="Q372" s="8"/>
      <c r="R372" s="8"/>
    </row>
    <row r="373" ht="15.75" customHeight="1">
      <c r="A373" s="11"/>
      <c r="B373" s="186"/>
      <c r="C373" s="187"/>
      <c r="D373" s="188"/>
      <c r="E373" s="189"/>
      <c r="F373" s="189"/>
      <c r="G373" s="188"/>
      <c r="H373" s="188"/>
      <c r="I373" s="186"/>
      <c r="J373" s="187"/>
      <c r="K373" s="188"/>
      <c r="L373" s="190"/>
      <c r="M373" s="190"/>
      <c r="N373" s="191"/>
      <c r="O373" s="191"/>
      <c r="P373" s="199"/>
      <c r="Q373" s="8"/>
      <c r="R373" s="8"/>
    </row>
    <row r="374" ht="15.75" customHeight="1">
      <c r="A374" s="11"/>
      <c r="B374" s="186"/>
      <c r="C374" s="187"/>
      <c r="D374" s="188"/>
      <c r="E374" s="189"/>
      <c r="F374" s="189"/>
      <c r="G374" s="188"/>
      <c r="H374" s="188"/>
      <c r="I374" s="186"/>
      <c r="J374" s="187"/>
      <c r="K374" s="188"/>
      <c r="L374" s="190"/>
      <c r="M374" s="190"/>
      <c r="N374" s="191"/>
      <c r="O374" s="191"/>
      <c r="P374" s="199"/>
      <c r="Q374" s="8"/>
      <c r="R374" s="8"/>
    </row>
    <row r="375" ht="15.75" customHeight="1">
      <c r="A375" s="11"/>
      <c r="B375" s="186"/>
      <c r="C375" s="187"/>
      <c r="D375" s="188"/>
      <c r="E375" s="189"/>
      <c r="F375" s="189"/>
      <c r="G375" s="188"/>
      <c r="H375" s="188"/>
      <c r="I375" s="186"/>
      <c r="J375" s="187"/>
      <c r="K375" s="188"/>
      <c r="L375" s="190"/>
      <c r="M375" s="190"/>
      <c r="N375" s="191"/>
      <c r="O375" s="191"/>
      <c r="P375" s="199"/>
      <c r="Q375" s="8"/>
      <c r="R375" s="8"/>
    </row>
    <row r="376" ht="15.75" customHeight="1">
      <c r="A376" s="11"/>
      <c r="B376" s="186"/>
      <c r="C376" s="187"/>
      <c r="D376" s="188"/>
      <c r="E376" s="189"/>
      <c r="F376" s="189"/>
      <c r="G376" s="188"/>
      <c r="H376" s="188"/>
      <c r="I376" s="186"/>
      <c r="J376" s="187"/>
      <c r="K376" s="188"/>
      <c r="L376" s="190"/>
      <c r="M376" s="190"/>
      <c r="N376" s="191"/>
      <c r="O376" s="191"/>
      <c r="P376" s="199"/>
      <c r="Q376" s="8"/>
      <c r="R376" s="8"/>
    </row>
    <row r="377" ht="15.75" customHeight="1">
      <c r="A377" s="11"/>
      <c r="B377" s="186"/>
      <c r="C377" s="187"/>
      <c r="D377" s="188"/>
      <c r="E377" s="189"/>
      <c r="F377" s="189"/>
      <c r="G377" s="188"/>
      <c r="H377" s="188"/>
      <c r="I377" s="186"/>
      <c r="J377" s="187"/>
      <c r="K377" s="188"/>
      <c r="L377" s="190"/>
      <c r="M377" s="190"/>
      <c r="N377" s="191"/>
      <c r="O377" s="191"/>
      <c r="P377" s="199"/>
      <c r="Q377" s="8"/>
      <c r="R377" s="8"/>
    </row>
    <row r="378" ht="15.75" customHeight="1">
      <c r="A378" s="11"/>
      <c r="B378" s="186"/>
      <c r="C378" s="187"/>
      <c r="D378" s="188"/>
      <c r="E378" s="189"/>
      <c r="F378" s="189"/>
      <c r="G378" s="188"/>
      <c r="H378" s="188"/>
      <c r="I378" s="186"/>
      <c r="J378" s="187"/>
      <c r="K378" s="188"/>
      <c r="L378" s="190"/>
      <c r="M378" s="190"/>
      <c r="N378" s="191"/>
      <c r="O378" s="191"/>
      <c r="P378" s="199"/>
      <c r="Q378" s="8"/>
      <c r="R378" s="8"/>
    </row>
    <row r="379" ht="15.75" customHeight="1">
      <c r="A379" s="11"/>
      <c r="B379" s="186"/>
      <c r="C379" s="187"/>
      <c r="D379" s="188"/>
      <c r="E379" s="189"/>
      <c r="F379" s="189"/>
      <c r="G379" s="188"/>
      <c r="H379" s="188"/>
      <c r="I379" s="186"/>
      <c r="J379" s="187"/>
      <c r="K379" s="188"/>
      <c r="L379" s="190"/>
      <c r="M379" s="190"/>
      <c r="N379" s="191"/>
      <c r="O379" s="191"/>
      <c r="P379" s="199"/>
      <c r="Q379" s="8"/>
      <c r="R379" s="8"/>
    </row>
    <row r="380" ht="15.75" customHeight="1">
      <c r="A380" s="11"/>
      <c r="B380" s="186"/>
      <c r="C380" s="187"/>
      <c r="D380" s="188"/>
      <c r="E380" s="189"/>
      <c r="F380" s="189"/>
      <c r="G380" s="188"/>
      <c r="H380" s="188"/>
      <c r="I380" s="186"/>
      <c r="J380" s="187"/>
      <c r="K380" s="188"/>
      <c r="L380" s="190"/>
      <c r="M380" s="190"/>
      <c r="N380" s="191"/>
      <c r="O380" s="191"/>
      <c r="P380" s="199"/>
      <c r="Q380" s="8"/>
      <c r="R380" s="8"/>
    </row>
    <row r="381" ht="15.75" customHeight="1">
      <c r="A381" s="11"/>
      <c r="B381" s="186"/>
      <c r="C381" s="187"/>
      <c r="D381" s="188"/>
      <c r="E381" s="189"/>
      <c r="F381" s="189"/>
      <c r="G381" s="188"/>
      <c r="H381" s="188"/>
      <c r="I381" s="186"/>
      <c r="J381" s="187"/>
      <c r="K381" s="188"/>
      <c r="L381" s="190"/>
      <c r="M381" s="190"/>
      <c r="N381" s="191"/>
      <c r="O381" s="191"/>
      <c r="P381" s="199"/>
      <c r="Q381" s="8"/>
      <c r="R381" s="8"/>
    </row>
    <row r="382" ht="15.75" customHeight="1">
      <c r="A382" s="11"/>
      <c r="B382" s="186"/>
      <c r="C382" s="187"/>
      <c r="D382" s="188"/>
      <c r="E382" s="189"/>
      <c r="F382" s="189"/>
      <c r="G382" s="188"/>
      <c r="H382" s="188"/>
      <c r="I382" s="186"/>
      <c r="J382" s="187"/>
      <c r="K382" s="188"/>
      <c r="L382" s="190"/>
      <c r="M382" s="190"/>
      <c r="N382" s="191"/>
      <c r="O382" s="191"/>
      <c r="P382" s="199"/>
      <c r="Q382" s="8"/>
      <c r="R382" s="8"/>
    </row>
    <row r="383" ht="15.75" customHeight="1">
      <c r="A383" s="11"/>
      <c r="B383" s="186"/>
      <c r="C383" s="187"/>
      <c r="D383" s="188"/>
      <c r="E383" s="189"/>
      <c r="F383" s="189"/>
      <c r="G383" s="188"/>
      <c r="H383" s="188"/>
      <c r="I383" s="186"/>
      <c r="J383" s="187"/>
      <c r="K383" s="188"/>
      <c r="L383" s="190"/>
      <c r="M383" s="190"/>
      <c r="N383" s="191"/>
      <c r="O383" s="191"/>
      <c r="P383" s="199"/>
      <c r="Q383" s="8"/>
      <c r="R383" s="8"/>
    </row>
    <row r="384" ht="15.75" customHeight="1">
      <c r="A384" s="11"/>
      <c r="B384" s="186"/>
      <c r="C384" s="187"/>
      <c r="D384" s="188"/>
      <c r="E384" s="189"/>
      <c r="F384" s="189"/>
      <c r="G384" s="188"/>
      <c r="H384" s="188"/>
      <c r="I384" s="186"/>
      <c r="J384" s="187"/>
      <c r="K384" s="188"/>
      <c r="L384" s="190"/>
      <c r="M384" s="190"/>
      <c r="N384" s="191"/>
      <c r="O384" s="191"/>
      <c r="P384" s="199"/>
      <c r="Q384" s="8"/>
      <c r="R384" s="8"/>
    </row>
    <row r="385" ht="15.75" customHeight="1">
      <c r="A385" s="11"/>
      <c r="B385" s="186"/>
      <c r="C385" s="187"/>
      <c r="D385" s="188"/>
      <c r="E385" s="189"/>
      <c r="F385" s="189"/>
      <c r="G385" s="188"/>
      <c r="H385" s="188"/>
      <c r="I385" s="186"/>
      <c r="J385" s="187"/>
      <c r="K385" s="188"/>
      <c r="L385" s="190"/>
      <c r="M385" s="190"/>
      <c r="N385" s="191"/>
      <c r="O385" s="191"/>
      <c r="P385" s="199"/>
      <c r="Q385" s="8"/>
      <c r="R385" s="8"/>
    </row>
    <row r="386" ht="15.75" customHeight="1">
      <c r="A386" s="11"/>
      <c r="B386" s="186"/>
      <c r="C386" s="187"/>
      <c r="D386" s="188"/>
      <c r="E386" s="189"/>
      <c r="F386" s="189"/>
      <c r="G386" s="188"/>
      <c r="H386" s="188"/>
      <c r="I386" s="186"/>
      <c r="J386" s="187"/>
      <c r="K386" s="188"/>
      <c r="L386" s="190"/>
      <c r="M386" s="190"/>
      <c r="N386" s="191"/>
      <c r="O386" s="191"/>
      <c r="P386" s="199"/>
      <c r="Q386" s="8"/>
      <c r="R386" s="8"/>
    </row>
    <row r="387" ht="15.75" customHeight="1">
      <c r="A387" s="11"/>
      <c r="B387" s="186"/>
      <c r="C387" s="187"/>
      <c r="D387" s="188"/>
      <c r="E387" s="189"/>
      <c r="F387" s="189"/>
      <c r="G387" s="188"/>
      <c r="H387" s="188"/>
      <c r="I387" s="186"/>
      <c r="J387" s="187"/>
      <c r="K387" s="188"/>
      <c r="L387" s="190"/>
      <c r="M387" s="190"/>
      <c r="N387" s="191"/>
      <c r="O387" s="191"/>
      <c r="P387" s="199"/>
      <c r="Q387" s="8"/>
      <c r="R387" s="8"/>
    </row>
    <row r="388" ht="15.75" customHeight="1">
      <c r="A388" s="11"/>
      <c r="B388" s="186"/>
      <c r="C388" s="187"/>
      <c r="D388" s="188"/>
      <c r="E388" s="189"/>
      <c r="F388" s="189"/>
      <c r="G388" s="188"/>
      <c r="H388" s="188"/>
      <c r="I388" s="186"/>
      <c r="J388" s="187"/>
      <c r="K388" s="188"/>
      <c r="L388" s="190"/>
      <c r="M388" s="190"/>
      <c r="N388" s="191"/>
      <c r="O388" s="191"/>
      <c r="P388" s="199"/>
      <c r="Q388" s="8"/>
      <c r="R388" s="8"/>
    </row>
    <row r="389" ht="15.75" customHeight="1">
      <c r="A389" s="11"/>
      <c r="B389" s="186"/>
      <c r="C389" s="187"/>
      <c r="D389" s="188"/>
      <c r="E389" s="189"/>
      <c r="F389" s="189"/>
      <c r="G389" s="188"/>
      <c r="H389" s="188"/>
      <c r="I389" s="186"/>
      <c r="J389" s="187"/>
      <c r="K389" s="188"/>
      <c r="L389" s="190"/>
      <c r="M389" s="190"/>
      <c r="N389" s="191"/>
      <c r="O389" s="191"/>
      <c r="P389" s="199"/>
      <c r="Q389" s="8"/>
      <c r="R389" s="8"/>
    </row>
    <row r="390" ht="15.75" customHeight="1">
      <c r="A390" s="11"/>
      <c r="B390" s="186"/>
      <c r="C390" s="187"/>
      <c r="D390" s="188"/>
      <c r="E390" s="189"/>
      <c r="F390" s="189"/>
      <c r="G390" s="188"/>
      <c r="H390" s="188"/>
      <c r="I390" s="186"/>
      <c r="J390" s="187"/>
      <c r="K390" s="188"/>
      <c r="L390" s="190"/>
      <c r="M390" s="190"/>
      <c r="N390" s="191"/>
      <c r="O390" s="191"/>
      <c r="P390" s="199"/>
      <c r="Q390" s="8"/>
      <c r="R390" s="8"/>
    </row>
    <row r="391" ht="15.75" customHeight="1">
      <c r="A391" s="11"/>
      <c r="B391" s="186"/>
      <c r="C391" s="187"/>
      <c r="D391" s="188"/>
      <c r="E391" s="189"/>
      <c r="F391" s="189"/>
      <c r="G391" s="188"/>
      <c r="H391" s="188"/>
      <c r="I391" s="186"/>
      <c r="J391" s="187"/>
      <c r="K391" s="188"/>
      <c r="L391" s="190"/>
      <c r="M391" s="190"/>
      <c r="N391" s="191"/>
      <c r="O391" s="191"/>
      <c r="P391" s="199"/>
      <c r="Q391" s="8"/>
      <c r="R391" s="8"/>
    </row>
    <row r="392" ht="15.75" customHeight="1">
      <c r="A392" s="11"/>
      <c r="B392" s="186"/>
      <c r="C392" s="187"/>
      <c r="D392" s="188"/>
      <c r="E392" s="189"/>
      <c r="F392" s="189"/>
      <c r="G392" s="188"/>
      <c r="H392" s="188"/>
      <c r="I392" s="186"/>
      <c r="J392" s="187"/>
      <c r="K392" s="188"/>
      <c r="L392" s="190"/>
      <c r="M392" s="190"/>
      <c r="N392" s="191"/>
      <c r="O392" s="191"/>
      <c r="P392" s="199"/>
      <c r="Q392" s="8"/>
      <c r="R392" s="8"/>
    </row>
    <row r="393" ht="15.75" customHeight="1">
      <c r="A393" s="11"/>
      <c r="B393" s="186"/>
      <c r="C393" s="187"/>
      <c r="D393" s="188"/>
      <c r="E393" s="189"/>
      <c r="F393" s="189"/>
      <c r="G393" s="188"/>
      <c r="H393" s="188"/>
      <c r="I393" s="186"/>
      <c r="J393" s="187"/>
      <c r="K393" s="188"/>
      <c r="L393" s="190"/>
      <c r="M393" s="190"/>
      <c r="N393" s="191"/>
      <c r="O393" s="191"/>
      <c r="P393" s="199"/>
      <c r="Q393" s="8"/>
      <c r="R393" s="8"/>
    </row>
    <row r="394" ht="15.75" customHeight="1">
      <c r="A394" s="11"/>
      <c r="B394" s="186"/>
      <c r="C394" s="187"/>
      <c r="D394" s="188"/>
      <c r="E394" s="189"/>
      <c r="F394" s="189"/>
      <c r="G394" s="188"/>
      <c r="H394" s="188"/>
      <c r="I394" s="186"/>
      <c r="J394" s="187"/>
      <c r="K394" s="188"/>
      <c r="L394" s="190"/>
      <c r="M394" s="190"/>
      <c r="N394" s="191"/>
      <c r="O394" s="191"/>
      <c r="P394" s="199"/>
      <c r="Q394" s="8"/>
      <c r="R394" s="8"/>
    </row>
    <row r="395" ht="15.75" customHeight="1">
      <c r="A395" s="11"/>
      <c r="B395" s="186"/>
      <c r="C395" s="187"/>
      <c r="D395" s="188"/>
      <c r="E395" s="189"/>
      <c r="F395" s="189"/>
      <c r="G395" s="188"/>
      <c r="H395" s="188"/>
      <c r="I395" s="186"/>
      <c r="J395" s="187"/>
      <c r="K395" s="188"/>
      <c r="L395" s="190"/>
      <c r="M395" s="190"/>
      <c r="N395" s="191"/>
      <c r="O395" s="191"/>
      <c r="P395" s="199"/>
      <c r="Q395" s="8"/>
      <c r="R395" s="8"/>
    </row>
    <row r="396" ht="15.75" customHeight="1">
      <c r="A396" s="11"/>
      <c r="B396" s="186"/>
      <c r="C396" s="187"/>
      <c r="D396" s="188"/>
      <c r="E396" s="189"/>
      <c r="F396" s="189"/>
      <c r="G396" s="188"/>
      <c r="H396" s="188"/>
      <c r="I396" s="186"/>
      <c r="J396" s="187"/>
      <c r="K396" s="188"/>
      <c r="L396" s="190"/>
      <c r="M396" s="190"/>
      <c r="N396" s="191"/>
      <c r="O396" s="191"/>
      <c r="P396" s="199"/>
      <c r="Q396" s="8"/>
      <c r="R396" s="8"/>
    </row>
    <row r="397" ht="15.75" customHeight="1">
      <c r="A397" s="11"/>
      <c r="B397" s="186"/>
      <c r="C397" s="187"/>
      <c r="D397" s="188"/>
      <c r="E397" s="189"/>
      <c r="F397" s="189"/>
      <c r="G397" s="188"/>
      <c r="H397" s="188"/>
      <c r="I397" s="186"/>
      <c r="J397" s="187"/>
      <c r="K397" s="188"/>
      <c r="L397" s="190"/>
      <c r="M397" s="190"/>
      <c r="N397" s="191"/>
      <c r="O397" s="191"/>
      <c r="P397" s="199"/>
      <c r="Q397" s="8"/>
      <c r="R397" s="8"/>
    </row>
    <row r="398" ht="15.75" customHeight="1">
      <c r="A398" s="11"/>
      <c r="B398" s="186"/>
      <c r="C398" s="187"/>
      <c r="D398" s="188"/>
      <c r="E398" s="189"/>
      <c r="F398" s="189"/>
      <c r="G398" s="188"/>
      <c r="H398" s="188"/>
      <c r="I398" s="186"/>
      <c r="J398" s="187"/>
      <c r="K398" s="188"/>
      <c r="L398" s="190"/>
      <c r="M398" s="190"/>
      <c r="N398" s="191"/>
      <c r="O398" s="191"/>
      <c r="P398" s="199"/>
      <c r="Q398" s="8"/>
      <c r="R398" s="8"/>
    </row>
    <row r="399" ht="15.75" customHeight="1">
      <c r="A399" s="11"/>
      <c r="B399" s="186"/>
      <c r="C399" s="187"/>
      <c r="D399" s="188"/>
      <c r="E399" s="189"/>
      <c r="F399" s="189"/>
      <c r="G399" s="188"/>
      <c r="H399" s="188"/>
      <c r="I399" s="186"/>
      <c r="J399" s="187"/>
      <c r="K399" s="188"/>
      <c r="L399" s="190"/>
      <c r="M399" s="190"/>
      <c r="N399" s="191"/>
      <c r="O399" s="191"/>
      <c r="P399" s="199"/>
      <c r="Q399" s="8"/>
      <c r="R399" s="8"/>
    </row>
    <row r="400" ht="15.75" customHeight="1">
      <c r="A400" s="11"/>
      <c r="B400" s="186"/>
      <c r="C400" s="187"/>
      <c r="D400" s="188"/>
      <c r="E400" s="189"/>
      <c r="F400" s="189"/>
      <c r="G400" s="188"/>
      <c r="H400" s="188"/>
      <c r="I400" s="186"/>
      <c r="J400" s="187"/>
      <c r="K400" s="188"/>
      <c r="L400" s="190"/>
      <c r="M400" s="190"/>
      <c r="N400" s="191"/>
      <c r="O400" s="191"/>
      <c r="P400" s="199"/>
      <c r="Q400" s="8"/>
      <c r="R400" s="8"/>
    </row>
    <row r="401" ht="15.75" customHeight="1">
      <c r="A401" s="11"/>
      <c r="B401" s="186"/>
      <c r="C401" s="187"/>
      <c r="D401" s="188"/>
      <c r="E401" s="189"/>
      <c r="F401" s="189"/>
      <c r="G401" s="188"/>
      <c r="H401" s="188"/>
      <c r="I401" s="186"/>
      <c r="J401" s="187"/>
      <c r="K401" s="188"/>
      <c r="L401" s="190"/>
      <c r="M401" s="190"/>
      <c r="N401" s="191"/>
      <c r="O401" s="191"/>
      <c r="P401" s="199"/>
      <c r="Q401" s="8"/>
      <c r="R401" s="8"/>
    </row>
    <row r="402" ht="15.75" customHeight="1">
      <c r="A402" s="11"/>
      <c r="B402" s="186"/>
      <c r="C402" s="187"/>
      <c r="D402" s="188"/>
      <c r="E402" s="189"/>
      <c r="F402" s="189"/>
      <c r="G402" s="188"/>
      <c r="H402" s="188"/>
      <c r="I402" s="186"/>
      <c r="J402" s="187"/>
      <c r="K402" s="188"/>
      <c r="L402" s="190"/>
      <c r="M402" s="190"/>
      <c r="N402" s="191"/>
      <c r="O402" s="191"/>
      <c r="P402" s="199"/>
      <c r="Q402" s="8"/>
      <c r="R402" s="8"/>
    </row>
    <row r="403" ht="15.75" customHeight="1">
      <c r="A403" s="11"/>
      <c r="B403" s="186"/>
      <c r="C403" s="187"/>
      <c r="D403" s="188"/>
      <c r="E403" s="189"/>
      <c r="F403" s="189"/>
      <c r="G403" s="188"/>
      <c r="H403" s="188"/>
      <c r="I403" s="186"/>
      <c r="J403" s="187"/>
      <c r="K403" s="188"/>
      <c r="L403" s="190"/>
      <c r="M403" s="190"/>
      <c r="N403" s="191"/>
      <c r="O403" s="191"/>
      <c r="P403" s="199"/>
      <c r="Q403" s="8"/>
      <c r="R403" s="8"/>
    </row>
    <row r="404" ht="15.75" customHeight="1">
      <c r="A404" s="11"/>
      <c r="B404" s="186"/>
      <c r="C404" s="187"/>
      <c r="D404" s="188"/>
      <c r="E404" s="189"/>
      <c r="F404" s="189"/>
      <c r="G404" s="188"/>
      <c r="H404" s="188"/>
      <c r="I404" s="186"/>
      <c r="J404" s="187"/>
      <c r="K404" s="188"/>
      <c r="L404" s="190"/>
      <c r="M404" s="190"/>
      <c r="N404" s="191"/>
      <c r="O404" s="191"/>
      <c r="P404" s="199"/>
      <c r="Q404" s="8"/>
      <c r="R404" s="8"/>
    </row>
    <row r="405" ht="15.75" customHeight="1">
      <c r="A405" s="11"/>
      <c r="B405" s="186"/>
      <c r="C405" s="187"/>
      <c r="D405" s="188"/>
      <c r="E405" s="189"/>
      <c r="F405" s="189"/>
      <c r="G405" s="188"/>
      <c r="H405" s="188"/>
      <c r="I405" s="186"/>
      <c r="J405" s="187"/>
      <c r="K405" s="188"/>
      <c r="L405" s="190"/>
      <c r="M405" s="190"/>
      <c r="N405" s="191"/>
      <c r="O405" s="191"/>
      <c r="P405" s="199"/>
      <c r="Q405" s="8"/>
      <c r="R405" s="8"/>
    </row>
    <row r="406" ht="15.75" customHeight="1">
      <c r="A406" s="11"/>
      <c r="B406" s="186"/>
      <c r="C406" s="187"/>
      <c r="D406" s="188"/>
      <c r="E406" s="189"/>
      <c r="F406" s="189"/>
      <c r="G406" s="188"/>
      <c r="H406" s="188"/>
      <c r="I406" s="186"/>
      <c r="J406" s="187"/>
      <c r="K406" s="188"/>
      <c r="L406" s="190"/>
      <c r="M406" s="190"/>
      <c r="N406" s="191"/>
      <c r="O406" s="191"/>
      <c r="P406" s="199"/>
      <c r="Q406" s="8"/>
      <c r="R406" s="8"/>
    </row>
    <row r="407" ht="15.75" customHeight="1">
      <c r="A407" s="11"/>
      <c r="B407" s="186"/>
      <c r="C407" s="187"/>
      <c r="D407" s="188"/>
      <c r="E407" s="189"/>
      <c r="F407" s="189"/>
      <c r="G407" s="188"/>
      <c r="H407" s="188"/>
      <c r="I407" s="186"/>
      <c r="J407" s="187"/>
      <c r="K407" s="188"/>
      <c r="L407" s="190"/>
      <c r="M407" s="190"/>
      <c r="N407" s="191"/>
      <c r="O407" s="191"/>
      <c r="P407" s="199"/>
      <c r="Q407" s="8"/>
      <c r="R407" s="8"/>
    </row>
    <row r="408" ht="15.75" customHeight="1">
      <c r="A408" s="11"/>
      <c r="B408" s="186"/>
      <c r="C408" s="187"/>
      <c r="D408" s="188"/>
      <c r="E408" s="189"/>
      <c r="F408" s="189"/>
      <c r="G408" s="188"/>
      <c r="H408" s="188"/>
      <c r="I408" s="186"/>
      <c r="J408" s="187"/>
      <c r="K408" s="188"/>
      <c r="L408" s="190"/>
      <c r="M408" s="190"/>
      <c r="N408" s="191"/>
      <c r="O408" s="191"/>
      <c r="P408" s="199"/>
      <c r="Q408" s="8"/>
      <c r="R408" s="8"/>
    </row>
    <row r="409" ht="15.75" customHeight="1">
      <c r="A409" s="11"/>
      <c r="B409" s="186"/>
      <c r="C409" s="187"/>
      <c r="D409" s="188"/>
      <c r="E409" s="189"/>
      <c r="F409" s="189"/>
      <c r="G409" s="188"/>
      <c r="H409" s="188"/>
      <c r="I409" s="186"/>
      <c r="J409" s="187"/>
      <c r="K409" s="188"/>
      <c r="L409" s="190"/>
      <c r="M409" s="190"/>
      <c r="N409" s="191"/>
      <c r="O409" s="191"/>
      <c r="P409" s="199"/>
      <c r="Q409" s="8"/>
      <c r="R409" s="8"/>
    </row>
    <row r="410" ht="15.75" customHeight="1">
      <c r="A410" s="11"/>
      <c r="B410" s="186"/>
      <c r="C410" s="187"/>
      <c r="D410" s="188"/>
      <c r="E410" s="189"/>
      <c r="F410" s="189"/>
      <c r="G410" s="188"/>
      <c r="H410" s="188"/>
      <c r="I410" s="186"/>
      <c r="J410" s="187"/>
      <c r="K410" s="188"/>
      <c r="L410" s="190"/>
      <c r="M410" s="190"/>
      <c r="N410" s="191"/>
      <c r="O410" s="191"/>
      <c r="P410" s="199"/>
      <c r="Q410" s="8"/>
      <c r="R410" s="8"/>
    </row>
    <row r="411" ht="15.75" customHeight="1">
      <c r="A411" s="11"/>
      <c r="B411" s="186"/>
      <c r="C411" s="187"/>
      <c r="D411" s="188"/>
      <c r="E411" s="189"/>
      <c r="F411" s="189"/>
      <c r="G411" s="188"/>
      <c r="H411" s="188"/>
      <c r="I411" s="186"/>
      <c r="J411" s="187"/>
      <c r="K411" s="188"/>
      <c r="L411" s="190"/>
      <c r="M411" s="190"/>
      <c r="N411" s="191"/>
      <c r="O411" s="191"/>
      <c r="P411" s="199"/>
      <c r="Q411" s="8"/>
      <c r="R411" s="8"/>
    </row>
    <row r="412" ht="15.75" customHeight="1">
      <c r="A412" s="11"/>
      <c r="B412" s="186"/>
      <c r="C412" s="187"/>
      <c r="D412" s="188"/>
      <c r="E412" s="189"/>
      <c r="F412" s="189"/>
      <c r="G412" s="188"/>
      <c r="H412" s="188"/>
      <c r="I412" s="186"/>
      <c r="J412" s="187"/>
      <c r="K412" s="188"/>
      <c r="L412" s="190"/>
      <c r="M412" s="190"/>
      <c r="N412" s="191"/>
      <c r="O412" s="191"/>
      <c r="P412" s="199"/>
      <c r="Q412" s="8"/>
      <c r="R412" s="8"/>
    </row>
    <row r="413" ht="15.75" customHeight="1">
      <c r="A413" s="11"/>
      <c r="B413" s="186"/>
      <c r="C413" s="187"/>
      <c r="D413" s="188"/>
      <c r="E413" s="189"/>
      <c r="F413" s="189"/>
      <c r="G413" s="188"/>
      <c r="H413" s="188"/>
      <c r="I413" s="186"/>
      <c r="J413" s="187"/>
      <c r="K413" s="188"/>
      <c r="L413" s="190"/>
      <c r="M413" s="190"/>
      <c r="N413" s="191"/>
      <c r="O413" s="191"/>
      <c r="P413" s="199"/>
      <c r="Q413" s="8"/>
      <c r="R413" s="8"/>
    </row>
    <row r="414" ht="15.75" customHeight="1">
      <c r="A414" s="11"/>
      <c r="B414" s="186"/>
      <c r="C414" s="187"/>
      <c r="D414" s="188"/>
      <c r="E414" s="189"/>
      <c r="F414" s="189"/>
      <c r="G414" s="188"/>
      <c r="H414" s="188"/>
      <c r="I414" s="186"/>
      <c r="J414" s="187"/>
      <c r="K414" s="188"/>
      <c r="L414" s="190"/>
      <c r="M414" s="190"/>
      <c r="N414" s="191"/>
      <c r="O414" s="191"/>
      <c r="P414" s="199"/>
      <c r="Q414" s="8"/>
      <c r="R414" s="8"/>
    </row>
    <row r="415" ht="15.75" customHeight="1">
      <c r="A415" s="11"/>
      <c r="B415" s="186"/>
      <c r="C415" s="187"/>
      <c r="D415" s="188"/>
      <c r="E415" s="189"/>
      <c r="F415" s="189"/>
      <c r="G415" s="188"/>
      <c r="H415" s="188"/>
      <c r="I415" s="186"/>
      <c r="J415" s="187"/>
      <c r="K415" s="188"/>
      <c r="L415" s="190"/>
      <c r="M415" s="190"/>
      <c r="N415" s="191"/>
      <c r="O415" s="191"/>
      <c r="P415" s="199"/>
      <c r="Q415" s="8"/>
      <c r="R415" s="8"/>
    </row>
    <row r="416" ht="15.75" customHeight="1">
      <c r="A416" s="11"/>
      <c r="B416" s="186"/>
      <c r="C416" s="187"/>
      <c r="D416" s="188"/>
      <c r="E416" s="189"/>
      <c r="F416" s="189"/>
      <c r="G416" s="188"/>
      <c r="H416" s="188"/>
      <c r="I416" s="186"/>
      <c r="J416" s="187"/>
      <c r="K416" s="188"/>
      <c r="L416" s="190"/>
      <c r="M416" s="190"/>
      <c r="N416" s="191"/>
      <c r="O416" s="191"/>
      <c r="P416" s="199"/>
      <c r="Q416" s="8"/>
      <c r="R416" s="8"/>
    </row>
    <row r="417" ht="15.75" customHeight="1">
      <c r="A417" s="11"/>
      <c r="B417" s="186"/>
      <c r="C417" s="187"/>
      <c r="D417" s="188"/>
      <c r="E417" s="189"/>
      <c r="F417" s="189"/>
      <c r="G417" s="188"/>
      <c r="H417" s="188"/>
      <c r="I417" s="186"/>
      <c r="J417" s="187"/>
      <c r="K417" s="188"/>
      <c r="L417" s="190"/>
      <c r="M417" s="190"/>
      <c r="N417" s="191"/>
      <c r="O417" s="191"/>
      <c r="P417" s="199"/>
      <c r="Q417" s="8"/>
      <c r="R417" s="8"/>
    </row>
    <row r="418" ht="15.75" customHeight="1">
      <c r="A418" s="11"/>
      <c r="B418" s="186"/>
      <c r="C418" s="187"/>
      <c r="D418" s="188"/>
      <c r="E418" s="189"/>
      <c r="F418" s="189"/>
      <c r="G418" s="188"/>
      <c r="H418" s="188"/>
      <c r="I418" s="186"/>
      <c r="J418" s="187"/>
      <c r="K418" s="188"/>
      <c r="L418" s="190"/>
      <c r="M418" s="190"/>
      <c r="N418" s="191"/>
      <c r="O418" s="191"/>
      <c r="P418" s="199"/>
      <c r="Q418" s="8"/>
      <c r="R418" s="8"/>
    </row>
    <row r="419" ht="15.75" customHeight="1">
      <c r="A419" s="11"/>
      <c r="B419" s="186"/>
      <c r="C419" s="187"/>
      <c r="D419" s="188"/>
      <c r="E419" s="189"/>
      <c r="F419" s="189"/>
      <c r="G419" s="188"/>
      <c r="H419" s="188"/>
      <c r="I419" s="186"/>
      <c r="J419" s="187"/>
      <c r="K419" s="188"/>
      <c r="L419" s="190"/>
      <c r="M419" s="190"/>
      <c r="N419" s="191"/>
      <c r="O419" s="191"/>
      <c r="P419" s="199"/>
      <c r="Q419" s="8"/>
      <c r="R419" s="8"/>
    </row>
    <row r="420" ht="15.75" customHeight="1">
      <c r="A420" s="11"/>
      <c r="B420" s="186"/>
      <c r="C420" s="187"/>
      <c r="D420" s="188"/>
      <c r="E420" s="189"/>
      <c r="F420" s="189"/>
      <c r="G420" s="188"/>
      <c r="H420" s="188"/>
      <c r="I420" s="186"/>
      <c r="J420" s="187"/>
      <c r="K420" s="188"/>
      <c r="L420" s="190"/>
      <c r="M420" s="190"/>
      <c r="N420" s="191"/>
      <c r="O420" s="191"/>
      <c r="P420" s="199"/>
      <c r="Q420" s="8"/>
      <c r="R420" s="8"/>
    </row>
    <row r="421" ht="15.75" customHeight="1">
      <c r="A421" s="11"/>
      <c r="B421" s="186"/>
      <c r="C421" s="187"/>
      <c r="D421" s="188"/>
      <c r="E421" s="189"/>
      <c r="F421" s="189"/>
      <c r="G421" s="188"/>
      <c r="H421" s="188"/>
      <c r="I421" s="186"/>
      <c r="J421" s="187"/>
      <c r="K421" s="188"/>
      <c r="L421" s="190"/>
      <c r="M421" s="190"/>
      <c r="N421" s="191"/>
      <c r="O421" s="191"/>
      <c r="P421" s="199"/>
      <c r="Q421" s="8"/>
      <c r="R421" s="8"/>
    </row>
    <row r="422" ht="15.75" customHeight="1">
      <c r="A422" s="11"/>
      <c r="B422" s="186"/>
      <c r="C422" s="187"/>
      <c r="D422" s="188"/>
      <c r="E422" s="189"/>
      <c r="F422" s="189"/>
      <c r="G422" s="188"/>
      <c r="H422" s="188"/>
      <c r="I422" s="186"/>
      <c r="J422" s="187"/>
      <c r="K422" s="188"/>
      <c r="L422" s="190"/>
      <c r="M422" s="190"/>
      <c r="N422" s="191"/>
      <c r="O422" s="191"/>
      <c r="P422" s="199"/>
      <c r="Q422" s="8"/>
      <c r="R422" s="8"/>
    </row>
    <row r="423" ht="15.75" customHeight="1">
      <c r="A423" s="11"/>
      <c r="B423" s="186"/>
      <c r="C423" s="187"/>
      <c r="D423" s="188"/>
      <c r="E423" s="189"/>
      <c r="F423" s="189"/>
      <c r="G423" s="188"/>
      <c r="H423" s="188"/>
      <c r="I423" s="186"/>
      <c r="J423" s="187"/>
      <c r="K423" s="188"/>
      <c r="L423" s="190"/>
      <c r="M423" s="190"/>
      <c r="N423" s="191"/>
      <c r="O423" s="191"/>
      <c r="P423" s="199"/>
      <c r="Q423" s="8"/>
      <c r="R423" s="8"/>
    </row>
    <row r="424" ht="15.75" customHeight="1">
      <c r="A424" s="11"/>
      <c r="B424" s="186"/>
      <c r="C424" s="187"/>
      <c r="D424" s="188"/>
      <c r="E424" s="189"/>
      <c r="F424" s="189"/>
      <c r="G424" s="188"/>
      <c r="H424" s="188"/>
      <c r="I424" s="186"/>
      <c r="J424" s="187"/>
      <c r="K424" s="188"/>
      <c r="L424" s="190"/>
      <c r="M424" s="190"/>
      <c r="N424" s="191"/>
      <c r="O424" s="191"/>
      <c r="P424" s="199"/>
      <c r="Q424" s="8"/>
      <c r="R424" s="8"/>
    </row>
    <row r="425" ht="15.75" customHeight="1">
      <c r="A425" s="11"/>
      <c r="B425" s="186"/>
      <c r="C425" s="187"/>
      <c r="D425" s="188"/>
      <c r="E425" s="189"/>
      <c r="F425" s="189"/>
      <c r="G425" s="188"/>
      <c r="H425" s="188"/>
      <c r="I425" s="186"/>
      <c r="J425" s="187"/>
      <c r="K425" s="188"/>
      <c r="L425" s="190"/>
      <c r="M425" s="190"/>
      <c r="N425" s="191"/>
      <c r="O425" s="191"/>
      <c r="P425" s="199"/>
      <c r="Q425" s="8"/>
      <c r="R425" s="8"/>
    </row>
    <row r="426" ht="15.75" customHeight="1">
      <c r="A426" s="11"/>
      <c r="B426" s="186"/>
      <c r="C426" s="187"/>
      <c r="D426" s="188"/>
      <c r="E426" s="189"/>
      <c r="F426" s="189"/>
      <c r="G426" s="188"/>
      <c r="H426" s="188"/>
      <c r="I426" s="186"/>
      <c r="J426" s="187"/>
      <c r="K426" s="188"/>
      <c r="L426" s="190"/>
      <c r="M426" s="190"/>
      <c r="N426" s="191"/>
      <c r="O426" s="191"/>
      <c r="P426" s="199"/>
      <c r="Q426" s="8"/>
      <c r="R426" s="8"/>
    </row>
    <row r="427" ht="15.75" customHeight="1">
      <c r="A427" s="11"/>
      <c r="B427" s="186"/>
      <c r="C427" s="187"/>
      <c r="D427" s="188"/>
      <c r="E427" s="189"/>
      <c r="F427" s="189"/>
      <c r="G427" s="188"/>
      <c r="H427" s="188"/>
      <c r="I427" s="186"/>
      <c r="J427" s="187"/>
      <c r="K427" s="188"/>
      <c r="L427" s="190"/>
      <c r="M427" s="190"/>
      <c r="N427" s="191"/>
      <c r="O427" s="191"/>
      <c r="P427" s="199"/>
      <c r="Q427" s="8"/>
      <c r="R427" s="8"/>
    </row>
    <row r="428" ht="15.75" customHeight="1">
      <c r="A428" s="11"/>
      <c r="B428" s="186"/>
      <c r="C428" s="187"/>
      <c r="D428" s="188"/>
      <c r="E428" s="189"/>
      <c r="F428" s="189"/>
      <c r="G428" s="188"/>
      <c r="H428" s="188"/>
      <c r="I428" s="186"/>
      <c r="J428" s="187"/>
      <c r="K428" s="188"/>
      <c r="L428" s="190"/>
      <c r="M428" s="190"/>
      <c r="N428" s="191"/>
      <c r="O428" s="191"/>
      <c r="P428" s="199"/>
      <c r="Q428" s="8"/>
      <c r="R428" s="8"/>
    </row>
    <row r="429" ht="15.75" customHeight="1">
      <c r="A429" s="11"/>
      <c r="B429" s="186"/>
      <c r="C429" s="187"/>
      <c r="D429" s="188"/>
      <c r="E429" s="189"/>
      <c r="F429" s="189"/>
      <c r="G429" s="188"/>
      <c r="H429" s="188"/>
      <c r="I429" s="186"/>
      <c r="J429" s="187"/>
      <c r="K429" s="188"/>
      <c r="L429" s="190"/>
      <c r="M429" s="190"/>
      <c r="N429" s="191"/>
      <c r="O429" s="191"/>
      <c r="P429" s="199"/>
      <c r="Q429" s="8"/>
      <c r="R429" s="8"/>
    </row>
    <row r="430" ht="15.75" customHeight="1">
      <c r="A430" s="11"/>
      <c r="B430" s="186"/>
      <c r="C430" s="187"/>
      <c r="D430" s="188"/>
      <c r="E430" s="189"/>
      <c r="F430" s="189"/>
      <c r="G430" s="188"/>
      <c r="H430" s="188"/>
      <c r="I430" s="186"/>
      <c r="J430" s="187"/>
      <c r="K430" s="188"/>
      <c r="L430" s="190"/>
      <c r="M430" s="190"/>
      <c r="N430" s="191"/>
      <c r="O430" s="191"/>
      <c r="P430" s="199"/>
      <c r="Q430" s="8"/>
      <c r="R430" s="8"/>
    </row>
    <row r="431" ht="15.75" customHeight="1">
      <c r="A431" s="11"/>
      <c r="B431" s="186"/>
      <c r="C431" s="187"/>
      <c r="D431" s="188"/>
      <c r="E431" s="189"/>
      <c r="F431" s="189"/>
      <c r="G431" s="188"/>
      <c r="H431" s="188"/>
      <c r="I431" s="186"/>
      <c r="J431" s="187"/>
      <c r="K431" s="188"/>
      <c r="L431" s="190"/>
      <c r="M431" s="190"/>
      <c r="N431" s="191"/>
      <c r="O431" s="191"/>
      <c r="P431" s="199"/>
      <c r="Q431" s="8"/>
      <c r="R431" s="8"/>
    </row>
    <row r="432" ht="15.75" customHeight="1">
      <c r="A432" s="11"/>
      <c r="B432" s="186"/>
      <c r="C432" s="187"/>
      <c r="D432" s="188"/>
      <c r="E432" s="189"/>
      <c r="F432" s="189"/>
      <c r="G432" s="188"/>
      <c r="H432" s="188"/>
      <c r="I432" s="186"/>
      <c r="J432" s="187"/>
      <c r="K432" s="188"/>
      <c r="L432" s="190"/>
      <c r="M432" s="190"/>
      <c r="N432" s="191"/>
      <c r="O432" s="191"/>
      <c r="P432" s="199"/>
      <c r="Q432" s="8"/>
      <c r="R432" s="8"/>
    </row>
    <row r="433" ht="15.75" customHeight="1">
      <c r="A433" s="11"/>
      <c r="B433" s="186"/>
      <c r="C433" s="187"/>
      <c r="D433" s="188"/>
      <c r="E433" s="189"/>
      <c r="F433" s="189"/>
      <c r="G433" s="188"/>
      <c r="H433" s="188"/>
      <c r="I433" s="186"/>
      <c r="J433" s="187"/>
      <c r="K433" s="188"/>
      <c r="L433" s="190"/>
      <c r="M433" s="190"/>
      <c r="N433" s="191"/>
      <c r="O433" s="191"/>
      <c r="P433" s="199"/>
      <c r="Q433" s="8"/>
      <c r="R433" s="8"/>
    </row>
    <row r="434" ht="15.75" customHeight="1">
      <c r="A434" s="11"/>
      <c r="B434" s="186"/>
      <c r="C434" s="187"/>
      <c r="D434" s="188"/>
      <c r="E434" s="189"/>
      <c r="F434" s="189"/>
      <c r="G434" s="188"/>
      <c r="H434" s="188"/>
      <c r="I434" s="186"/>
      <c r="J434" s="187"/>
      <c r="K434" s="188"/>
      <c r="L434" s="190"/>
      <c r="M434" s="190"/>
      <c r="N434" s="191"/>
      <c r="O434" s="191"/>
      <c r="P434" s="199"/>
      <c r="Q434" s="8"/>
      <c r="R434" s="8"/>
    </row>
    <row r="435" ht="15.75" customHeight="1">
      <c r="A435" s="11"/>
      <c r="B435" s="186"/>
      <c r="C435" s="187"/>
      <c r="D435" s="188"/>
      <c r="E435" s="189"/>
      <c r="F435" s="189"/>
      <c r="G435" s="188"/>
      <c r="H435" s="188"/>
      <c r="I435" s="186"/>
      <c r="J435" s="187"/>
      <c r="K435" s="188"/>
      <c r="L435" s="190"/>
      <c r="M435" s="190"/>
      <c r="N435" s="191"/>
      <c r="O435" s="191"/>
      <c r="P435" s="199"/>
      <c r="Q435" s="8"/>
      <c r="R435" s="8"/>
    </row>
    <row r="436" ht="15.75" customHeight="1">
      <c r="A436" s="11"/>
      <c r="B436" s="186"/>
      <c r="C436" s="187"/>
      <c r="D436" s="188"/>
      <c r="E436" s="189"/>
      <c r="F436" s="189"/>
      <c r="G436" s="188"/>
      <c r="H436" s="188"/>
      <c r="I436" s="186"/>
      <c r="J436" s="187"/>
      <c r="K436" s="188"/>
      <c r="L436" s="190"/>
      <c r="M436" s="190"/>
      <c r="N436" s="191"/>
      <c r="O436" s="191"/>
      <c r="P436" s="199"/>
      <c r="Q436" s="8"/>
      <c r="R436" s="8"/>
    </row>
    <row r="437" ht="15.75" customHeight="1">
      <c r="A437" s="11"/>
      <c r="B437" s="186"/>
      <c r="C437" s="187"/>
      <c r="D437" s="188"/>
      <c r="E437" s="189"/>
      <c r="F437" s="189"/>
      <c r="G437" s="188"/>
      <c r="H437" s="188"/>
      <c r="I437" s="186"/>
      <c r="J437" s="187"/>
      <c r="K437" s="188"/>
      <c r="L437" s="190"/>
      <c r="M437" s="190"/>
      <c r="N437" s="191"/>
      <c r="O437" s="191"/>
      <c r="P437" s="199"/>
      <c r="Q437" s="8"/>
      <c r="R437" s="8"/>
    </row>
    <row r="438" ht="15.75" customHeight="1">
      <c r="A438" s="11"/>
      <c r="B438" s="186"/>
      <c r="C438" s="187"/>
      <c r="D438" s="188"/>
      <c r="E438" s="189"/>
      <c r="F438" s="189"/>
      <c r="G438" s="188"/>
      <c r="H438" s="188"/>
      <c r="I438" s="186"/>
      <c r="J438" s="187"/>
      <c r="K438" s="188"/>
      <c r="L438" s="190"/>
      <c r="M438" s="190"/>
      <c r="N438" s="191"/>
      <c r="O438" s="191"/>
      <c r="P438" s="199"/>
      <c r="Q438" s="8"/>
      <c r="R438" s="8"/>
    </row>
    <row r="439" ht="15.75" customHeight="1">
      <c r="A439" s="11"/>
      <c r="B439" s="186"/>
      <c r="C439" s="187"/>
      <c r="D439" s="188"/>
      <c r="E439" s="189"/>
      <c r="F439" s="189"/>
      <c r="G439" s="188"/>
      <c r="H439" s="188"/>
      <c r="I439" s="186"/>
      <c r="J439" s="187"/>
      <c r="K439" s="188"/>
      <c r="L439" s="190"/>
      <c r="M439" s="190"/>
      <c r="N439" s="191"/>
      <c r="O439" s="191"/>
      <c r="P439" s="199"/>
      <c r="Q439" s="8"/>
      <c r="R439" s="8"/>
    </row>
    <row r="440" ht="15.75" customHeight="1">
      <c r="A440" s="11"/>
      <c r="B440" s="186"/>
      <c r="C440" s="187"/>
      <c r="D440" s="188"/>
      <c r="E440" s="189"/>
      <c r="F440" s="189"/>
      <c r="G440" s="188"/>
      <c r="H440" s="188"/>
      <c r="I440" s="186"/>
      <c r="J440" s="187"/>
      <c r="K440" s="188"/>
      <c r="L440" s="190"/>
      <c r="M440" s="190"/>
      <c r="N440" s="191"/>
      <c r="O440" s="191"/>
      <c r="P440" s="199"/>
      <c r="Q440" s="8"/>
      <c r="R440" s="8"/>
    </row>
    <row r="441" ht="15.75" customHeight="1">
      <c r="A441" s="11"/>
      <c r="B441" s="186"/>
      <c r="C441" s="187"/>
      <c r="D441" s="188"/>
      <c r="E441" s="189"/>
      <c r="F441" s="189"/>
      <c r="G441" s="188"/>
      <c r="H441" s="188"/>
      <c r="I441" s="186"/>
      <c r="J441" s="187"/>
      <c r="K441" s="188"/>
      <c r="L441" s="190"/>
      <c r="M441" s="190"/>
      <c r="N441" s="191"/>
      <c r="O441" s="191"/>
      <c r="P441" s="199"/>
      <c r="Q441" s="8"/>
      <c r="R441" s="8"/>
    </row>
    <row r="442" ht="15.75" customHeight="1">
      <c r="A442" s="11"/>
      <c r="B442" s="186"/>
      <c r="C442" s="187"/>
      <c r="D442" s="188"/>
      <c r="E442" s="189"/>
      <c r="F442" s="189"/>
      <c r="G442" s="188"/>
      <c r="H442" s="188"/>
      <c r="I442" s="186"/>
      <c r="J442" s="187"/>
      <c r="K442" s="188"/>
      <c r="L442" s="190"/>
      <c r="M442" s="190"/>
      <c r="N442" s="191"/>
      <c r="O442" s="191"/>
      <c r="P442" s="199"/>
      <c r="Q442" s="8"/>
      <c r="R442" s="8"/>
    </row>
    <row r="443" ht="15.75" customHeight="1">
      <c r="A443" s="11"/>
      <c r="B443" s="186"/>
      <c r="C443" s="187"/>
      <c r="D443" s="188"/>
      <c r="E443" s="189"/>
      <c r="F443" s="189"/>
      <c r="G443" s="188"/>
      <c r="H443" s="188"/>
      <c r="I443" s="186"/>
      <c r="J443" s="187"/>
      <c r="K443" s="188"/>
      <c r="L443" s="190"/>
      <c r="M443" s="190"/>
      <c r="N443" s="191"/>
      <c r="O443" s="191"/>
      <c r="P443" s="199"/>
      <c r="Q443" s="8"/>
      <c r="R443" s="8"/>
    </row>
    <row r="444" ht="15.75" customHeight="1">
      <c r="A444" s="11"/>
      <c r="B444" s="186"/>
      <c r="C444" s="187"/>
      <c r="D444" s="188"/>
      <c r="E444" s="189"/>
      <c r="F444" s="189"/>
      <c r="G444" s="188"/>
      <c r="H444" s="188"/>
      <c r="I444" s="186"/>
      <c r="J444" s="187"/>
      <c r="K444" s="188"/>
      <c r="L444" s="190"/>
      <c r="M444" s="190"/>
      <c r="N444" s="191"/>
      <c r="O444" s="191"/>
      <c r="P444" s="199"/>
      <c r="Q444" s="8"/>
      <c r="R444" s="8"/>
    </row>
    <row r="445" ht="15.75" customHeight="1">
      <c r="A445" s="11"/>
      <c r="B445" s="186"/>
      <c r="C445" s="187"/>
      <c r="D445" s="188"/>
      <c r="E445" s="189"/>
      <c r="F445" s="189"/>
      <c r="G445" s="188"/>
      <c r="H445" s="188"/>
      <c r="I445" s="186"/>
      <c r="J445" s="187"/>
      <c r="K445" s="188"/>
      <c r="L445" s="190"/>
      <c r="M445" s="190"/>
      <c r="N445" s="191"/>
      <c r="O445" s="191"/>
      <c r="P445" s="199"/>
      <c r="Q445" s="8"/>
      <c r="R445" s="8"/>
    </row>
    <row r="446" ht="15.75" customHeight="1">
      <c r="A446" s="11"/>
      <c r="B446" s="186"/>
      <c r="C446" s="187"/>
      <c r="D446" s="188"/>
      <c r="E446" s="189"/>
      <c r="F446" s="189"/>
      <c r="G446" s="188"/>
      <c r="H446" s="188"/>
      <c r="I446" s="186"/>
      <c r="J446" s="187"/>
      <c r="K446" s="188"/>
      <c r="L446" s="190"/>
      <c r="M446" s="190"/>
      <c r="N446" s="191"/>
      <c r="O446" s="191"/>
      <c r="P446" s="199"/>
      <c r="Q446" s="8"/>
      <c r="R446" s="8"/>
    </row>
    <row r="447" ht="15.75" customHeight="1">
      <c r="A447" s="11"/>
      <c r="B447" s="186"/>
      <c r="C447" s="187"/>
      <c r="D447" s="188"/>
      <c r="E447" s="189"/>
      <c r="F447" s="189"/>
      <c r="G447" s="188"/>
      <c r="H447" s="188"/>
      <c r="I447" s="186"/>
      <c r="J447" s="187"/>
      <c r="K447" s="188"/>
      <c r="L447" s="190"/>
      <c r="M447" s="190"/>
      <c r="N447" s="191"/>
      <c r="O447" s="191"/>
      <c r="P447" s="199"/>
      <c r="Q447" s="8"/>
      <c r="R447" s="8"/>
    </row>
    <row r="448" ht="15.75" customHeight="1">
      <c r="A448" s="11"/>
      <c r="B448" s="186"/>
      <c r="C448" s="187"/>
      <c r="D448" s="188"/>
      <c r="E448" s="189"/>
      <c r="F448" s="189"/>
      <c r="G448" s="188"/>
      <c r="H448" s="188"/>
      <c r="I448" s="186"/>
      <c r="J448" s="187"/>
      <c r="K448" s="188"/>
      <c r="L448" s="190"/>
      <c r="M448" s="190"/>
      <c r="N448" s="191"/>
      <c r="O448" s="191"/>
      <c r="P448" s="199"/>
      <c r="Q448" s="8"/>
      <c r="R448" s="8"/>
    </row>
    <row r="449" ht="15.75" customHeight="1">
      <c r="A449" s="11"/>
      <c r="B449" s="186"/>
      <c r="C449" s="187"/>
      <c r="D449" s="188"/>
      <c r="E449" s="189"/>
      <c r="F449" s="189"/>
      <c r="G449" s="188"/>
      <c r="H449" s="188"/>
      <c r="I449" s="186"/>
      <c r="J449" s="187"/>
      <c r="K449" s="188"/>
      <c r="L449" s="190"/>
      <c r="M449" s="190"/>
      <c r="N449" s="191"/>
      <c r="O449" s="191"/>
      <c r="P449" s="199"/>
      <c r="Q449" s="8"/>
      <c r="R449" s="8"/>
    </row>
    <row r="450" ht="15.75" customHeight="1">
      <c r="A450" s="11"/>
      <c r="B450" s="186"/>
      <c r="C450" s="187"/>
      <c r="D450" s="188"/>
      <c r="E450" s="189"/>
      <c r="F450" s="189"/>
      <c r="G450" s="188"/>
      <c r="H450" s="188"/>
      <c r="I450" s="186"/>
      <c r="J450" s="187"/>
      <c r="K450" s="188"/>
      <c r="L450" s="190"/>
      <c r="M450" s="190"/>
      <c r="N450" s="191"/>
      <c r="O450" s="191"/>
      <c r="P450" s="199"/>
      <c r="Q450" s="8"/>
      <c r="R450" s="8"/>
    </row>
    <row r="451" ht="15.75" customHeight="1">
      <c r="A451" s="11"/>
      <c r="B451" s="186"/>
      <c r="C451" s="187"/>
      <c r="D451" s="188"/>
      <c r="E451" s="189"/>
      <c r="F451" s="189"/>
      <c r="G451" s="188"/>
      <c r="H451" s="188"/>
      <c r="I451" s="186"/>
      <c r="J451" s="187"/>
      <c r="K451" s="188"/>
      <c r="L451" s="190"/>
      <c r="M451" s="190"/>
      <c r="N451" s="191"/>
      <c r="O451" s="191"/>
      <c r="P451" s="199"/>
      <c r="Q451" s="8"/>
      <c r="R451" s="8"/>
    </row>
    <row r="452" ht="15.75" customHeight="1">
      <c r="A452" s="11"/>
      <c r="B452" s="186"/>
      <c r="C452" s="187"/>
      <c r="D452" s="188"/>
      <c r="E452" s="189"/>
      <c r="F452" s="189"/>
      <c r="G452" s="188"/>
      <c r="H452" s="188"/>
      <c r="I452" s="186"/>
      <c r="J452" s="187"/>
      <c r="K452" s="188"/>
      <c r="L452" s="190"/>
      <c r="M452" s="190"/>
      <c r="N452" s="191"/>
      <c r="O452" s="191"/>
      <c r="P452" s="199"/>
      <c r="Q452" s="8"/>
      <c r="R452" s="8"/>
    </row>
    <row r="453" ht="15.75" customHeight="1">
      <c r="A453" s="11"/>
      <c r="B453" s="186"/>
      <c r="C453" s="187"/>
      <c r="D453" s="188"/>
      <c r="E453" s="189"/>
      <c r="F453" s="189"/>
      <c r="G453" s="188"/>
      <c r="H453" s="188"/>
      <c r="I453" s="186"/>
      <c r="J453" s="187"/>
      <c r="K453" s="188"/>
      <c r="L453" s="190"/>
      <c r="M453" s="190"/>
      <c r="N453" s="191"/>
      <c r="O453" s="191"/>
      <c r="P453" s="199"/>
      <c r="Q453" s="8"/>
      <c r="R453" s="8"/>
    </row>
    <row r="454" ht="15.75" customHeight="1">
      <c r="A454" s="11"/>
      <c r="B454" s="186"/>
      <c r="C454" s="187"/>
      <c r="D454" s="188"/>
      <c r="E454" s="189"/>
      <c r="F454" s="189"/>
      <c r="G454" s="188"/>
      <c r="H454" s="188"/>
      <c r="I454" s="186"/>
      <c r="J454" s="187"/>
      <c r="K454" s="188"/>
      <c r="L454" s="190"/>
      <c r="M454" s="190"/>
      <c r="N454" s="191"/>
      <c r="O454" s="191"/>
      <c r="P454" s="199"/>
      <c r="Q454" s="8"/>
      <c r="R454" s="8"/>
    </row>
    <row r="455" ht="15.75" customHeight="1">
      <c r="A455" s="11"/>
      <c r="B455" s="186"/>
      <c r="C455" s="187"/>
      <c r="D455" s="188"/>
      <c r="E455" s="189"/>
      <c r="F455" s="189"/>
      <c r="G455" s="188"/>
      <c r="H455" s="188"/>
      <c r="I455" s="186"/>
      <c r="J455" s="187"/>
      <c r="K455" s="188"/>
      <c r="L455" s="190"/>
      <c r="M455" s="190"/>
      <c r="N455" s="191"/>
      <c r="O455" s="191"/>
      <c r="P455" s="199"/>
      <c r="Q455" s="8"/>
      <c r="R455" s="8"/>
    </row>
    <row r="456" ht="15.75" customHeight="1">
      <c r="A456" s="11"/>
      <c r="B456" s="186"/>
      <c r="C456" s="187"/>
      <c r="D456" s="188"/>
      <c r="E456" s="189"/>
      <c r="F456" s="189"/>
      <c r="G456" s="188"/>
      <c r="H456" s="188"/>
      <c r="I456" s="186"/>
      <c r="J456" s="187"/>
      <c r="K456" s="188"/>
      <c r="L456" s="190"/>
      <c r="M456" s="190"/>
      <c r="N456" s="191"/>
      <c r="O456" s="191"/>
      <c r="P456" s="199"/>
      <c r="Q456" s="8"/>
      <c r="R456" s="8"/>
    </row>
    <row r="457" ht="15.75" customHeight="1">
      <c r="A457" s="11"/>
      <c r="B457" s="186"/>
      <c r="C457" s="187"/>
      <c r="D457" s="188"/>
      <c r="E457" s="189"/>
      <c r="F457" s="189"/>
      <c r="G457" s="188"/>
      <c r="H457" s="188"/>
      <c r="I457" s="186"/>
      <c r="J457" s="187"/>
      <c r="K457" s="188"/>
      <c r="L457" s="190"/>
      <c r="M457" s="190"/>
      <c r="N457" s="191"/>
      <c r="O457" s="191"/>
      <c r="P457" s="199"/>
      <c r="Q457" s="8"/>
      <c r="R457" s="8"/>
    </row>
    <row r="458" ht="15.75" customHeight="1">
      <c r="A458" s="11"/>
      <c r="B458" s="186"/>
      <c r="C458" s="187"/>
      <c r="D458" s="188"/>
      <c r="E458" s="189"/>
      <c r="F458" s="189"/>
      <c r="G458" s="188"/>
      <c r="H458" s="188"/>
      <c r="I458" s="186"/>
      <c r="J458" s="187"/>
      <c r="K458" s="188"/>
      <c r="L458" s="190"/>
      <c r="M458" s="190"/>
      <c r="N458" s="191"/>
      <c r="O458" s="191"/>
      <c r="P458" s="199"/>
      <c r="Q458" s="8"/>
      <c r="R458" s="8"/>
    </row>
    <row r="459" ht="15.75" customHeight="1">
      <c r="A459" s="11"/>
      <c r="B459" s="186"/>
      <c r="C459" s="187"/>
      <c r="D459" s="188"/>
      <c r="E459" s="189"/>
      <c r="F459" s="189"/>
      <c r="G459" s="188"/>
      <c r="H459" s="188"/>
      <c r="I459" s="186"/>
      <c r="J459" s="187"/>
      <c r="K459" s="188"/>
      <c r="L459" s="190"/>
      <c r="M459" s="190"/>
      <c r="N459" s="191"/>
      <c r="O459" s="191"/>
      <c r="P459" s="199"/>
      <c r="Q459" s="8"/>
      <c r="R459" s="8"/>
    </row>
    <row r="460" ht="15.75" customHeight="1">
      <c r="A460" s="11"/>
      <c r="B460" s="186"/>
      <c r="C460" s="187"/>
      <c r="D460" s="188"/>
      <c r="E460" s="189"/>
      <c r="F460" s="189"/>
      <c r="G460" s="188"/>
      <c r="H460" s="188"/>
      <c r="I460" s="186"/>
      <c r="J460" s="187"/>
      <c r="K460" s="188"/>
      <c r="L460" s="190"/>
      <c r="M460" s="190"/>
      <c r="N460" s="191"/>
      <c r="O460" s="191"/>
      <c r="P460" s="199"/>
      <c r="Q460" s="8"/>
      <c r="R460" s="8"/>
    </row>
    <row r="461" ht="15.75" customHeight="1">
      <c r="A461" s="11"/>
      <c r="B461" s="186"/>
      <c r="C461" s="187"/>
      <c r="D461" s="188"/>
      <c r="E461" s="189"/>
      <c r="F461" s="189"/>
      <c r="G461" s="188"/>
      <c r="H461" s="188"/>
      <c r="I461" s="186"/>
      <c r="J461" s="187"/>
      <c r="K461" s="188"/>
      <c r="L461" s="190"/>
      <c r="M461" s="190"/>
      <c r="N461" s="191"/>
      <c r="O461" s="191"/>
      <c r="P461" s="199"/>
      <c r="Q461" s="8"/>
      <c r="R461" s="8"/>
    </row>
    <row r="462" ht="15.75" customHeight="1">
      <c r="A462" s="11"/>
      <c r="B462" s="186"/>
      <c r="C462" s="187"/>
      <c r="D462" s="188"/>
      <c r="E462" s="189"/>
      <c r="F462" s="189"/>
      <c r="G462" s="188"/>
      <c r="H462" s="188"/>
      <c r="I462" s="186"/>
      <c r="J462" s="187"/>
      <c r="K462" s="188"/>
      <c r="L462" s="190"/>
      <c r="M462" s="190"/>
      <c r="N462" s="191"/>
      <c r="O462" s="191"/>
      <c r="P462" s="199"/>
      <c r="Q462" s="8"/>
      <c r="R462" s="8"/>
    </row>
    <row r="463" ht="15.75" customHeight="1">
      <c r="A463" s="11"/>
      <c r="B463" s="186"/>
      <c r="C463" s="187"/>
      <c r="D463" s="188"/>
      <c r="E463" s="189"/>
      <c r="F463" s="189"/>
      <c r="G463" s="188"/>
      <c r="H463" s="188"/>
      <c r="I463" s="186"/>
      <c r="J463" s="187"/>
      <c r="K463" s="188"/>
      <c r="L463" s="190"/>
      <c r="M463" s="190"/>
      <c r="N463" s="191"/>
      <c r="O463" s="191"/>
      <c r="P463" s="199"/>
      <c r="Q463" s="8"/>
      <c r="R463" s="8"/>
    </row>
    <row r="464" ht="15.75" customHeight="1">
      <c r="A464" s="11"/>
      <c r="B464" s="186"/>
      <c r="C464" s="187"/>
      <c r="D464" s="188"/>
      <c r="E464" s="189"/>
      <c r="F464" s="189"/>
      <c r="G464" s="188"/>
      <c r="H464" s="188"/>
      <c r="I464" s="186"/>
      <c r="J464" s="187"/>
      <c r="K464" s="188"/>
      <c r="L464" s="190"/>
      <c r="M464" s="190"/>
      <c r="N464" s="191"/>
      <c r="O464" s="191"/>
      <c r="P464" s="199"/>
      <c r="Q464" s="8"/>
      <c r="R464" s="8"/>
    </row>
    <row r="465" ht="15.75" customHeight="1">
      <c r="A465" s="11"/>
      <c r="B465" s="186"/>
      <c r="C465" s="187"/>
      <c r="D465" s="188"/>
      <c r="E465" s="189"/>
      <c r="F465" s="189"/>
      <c r="G465" s="188"/>
      <c r="H465" s="188"/>
      <c r="I465" s="186"/>
      <c r="J465" s="187"/>
      <c r="K465" s="188"/>
      <c r="L465" s="190"/>
      <c r="M465" s="190"/>
      <c r="N465" s="191"/>
      <c r="O465" s="191"/>
      <c r="P465" s="199"/>
      <c r="Q465" s="8"/>
      <c r="R465" s="8"/>
    </row>
    <row r="466" ht="15.75" customHeight="1">
      <c r="A466" s="11"/>
      <c r="B466" s="186"/>
      <c r="C466" s="187"/>
      <c r="D466" s="188"/>
      <c r="E466" s="189"/>
      <c r="F466" s="189"/>
      <c r="G466" s="188"/>
      <c r="H466" s="188"/>
      <c r="I466" s="186"/>
      <c r="J466" s="187"/>
      <c r="K466" s="188"/>
      <c r="L466" s="190"/>
      <c r="M466" s="190"/>
      <c r="N466" s="191"/>
      <c r="O466" s="191"/>
      <c r="P466" s="199"/>
      <c r="Q466" s="8"/>
      <c r="R466" s="8"/>
    </row>
    <row r="467" ht="15.75" customHeight="1">
      <c r="A467" s="11"/>
      <c r="B467" s="186"/>
      <c r="C467" s="187"/>
      <c r="D467" s="188"/>
      <c r="E467" s="189"/>
      <c r="F467" s="189"/>
      <c r="G467" s="188"/>
      <c r="H467" s="188"/>
      <c r="I467" s="186"/>
      <c r="J467" s="187"/>
      <c r="K467" s="188"/>
      <c r="L467" s="190"/>
      <c r="M467" s="190"/>
      <c r="N467" s="191"/>
      <c r="O467" s="191"/>
      <c r="P467" s="199"/>
      <c r="Q467" s="8"/>
      <c r="R467" s="8"/>
    </row>
    <row r="468" ht="15.75" customHeight="1">
      <c r="A468" s="11"/>
      <c r="B468" s="186"/>
      <c r="C468" s="187"/>
      <c r="D468" s="188"/>
      <c r="E468" s="189"/>
      <c r="F468" s="189"/>
      <c r="G468" s="188"/>
      <c r="H468" s="188"/>
      <c r="I468" s="186"/>
      <c r="J468" s="187"/>
      <c r="K468" s="188"/>
      <c r="L468" s="190"/>
      <c r="M468" s="190"/>
      <c r="N468" s="191"/>
      <c r="O468" s="191"/>
      <c r="P468" s="199"/>
      <c r="Q468" s="8"/>
      <c r="R468" s="8"/>
    </row>
    <row r="469" ht="15.75" customHeight="1">
      <c r="A469" s="11"/>
      <c r="B469" s="186"/>
      <c r="C469" s="187"/>
      <c r="D469" s="188"/>
      <c r="E469" s="189"/>
      <c r="F469" s="189"/>
      <c r="G469" s="188"/>
      <c r="H469" s="188"/>
      <c r="I469" s="186"/>
      <c r="J469" s="187"/>
      <c r="K469" s="188"/>
      <c r="L469" s="190"/>
      <c r="M469" s="190"/>
      <c r="N469" s="191"/>
      <c r="O469" s="191"/>
      <c r="P469" s="199"/>
      <c r="Q469" s="8"/>
      <c r="R469" s="8"/>
    </row>
    <row r="470" ht="15.75" customHeight="1">
      <c r="A470" s="11"/>
      <c r="B470" s="186"/>
      <c r="C470" s="187"/>
      <c r="D470" s="188"/>
      <c r="E470" s="189"/>
      <c r="F470" s="189"/>
      <c r="G470" s="188"/>
      <c r="H470" s="188"/>
      <c r="I470" s="186"/>
      <c r="J470" s="187"/>
      <c r="K470" s="188"/>
      <c r="L470" s="190"/>
      <c r="M470" s="190"/>
      <c r="N470" s="191"/>
      <c r="O470" s="191"/>
      <c r="P470" s="199"/>
      <c r="Q470" s="8"/>
      <c r="R470" s="8"/>
    </row>
    <row r="471" ht="15.75" customHeight="1">
      <c r="A471" s="11"/>
      <c r="B471" s="186"/>
      <c r="C471" s="187"/>
      <c r="D471" s="188"/>
      <c r="E471" s="189"/>
      <c r="F471" s="189"/>
      <c r="G471" s="188"/>
      <c r="H471" s="188"/>
      <c r="I471" s="186"/>
      <c r="J471" s="187"/>
      <c r="K471" s="188"/>
      <c r="L471" s="190"/>
      <c r="M471" s="190"/>
      <c r="N471" s="191"/>
      <c r="O471" s="191"/>
      <c r="P471" s="199"/>
      <c r="Q471" s="8"/>
      <c r="R471" s="8"/>
    </row>
    <row r="472" ht="15.75" customHeight="1">
      <c r="A472" s="11"/>
      <c r="B472" s="186"/>
      <c r="C472" s="187"/>
      <c r="D472" s="188"/>
      <c r="E472" s="189"/>
      <c r="F472" s="189"/>
      <c r="G472" s="188"/>
      <c r="H472" s="188"/>
      <c r="I472" s="186"/>
      <c r="J472" s="187"/>
      <c r="K472" s="188"/>
      <c r="L472" s="190"/>
      <c r="M472" s="190"/>
      <c r="N472" s="191"/>
      <c r="O472" s="191"/>
      <c r="P472" s="199"/>
      <c r="Q472" s="8"/>
      <c r="R472" s="8"/>
    </row>
    <row r="473" ht="15.75" customHeight="1">
      <c r="A473" s="11"/>
      <c r="B473" s="186"/>
      <c r="C473" s="187"/>
      <c r="D473" s="188"/>
      <c r="E473" s="189"/>
      <c r="F473" s="189"/>
      <c r="G473" s="188"/>
      <c r="H473" s="188"/>
      <c r="I473" s="186"/>
      <c r="J473" s="187"/>
      <c r="K473" s="188"/>
      <c r="L473" s="190"/>
      <c r="M473" s="190"/>
      <c r="N473" s="191"/>
      <c r="O473" s="191"/>
      <c r="P473" s="199"/>
      <c r="Q473" s="8"/>
      <c r="R473" s="8"/>
    </row>
    <row r="474" ht="15.75" customHeight="1">
      <c r="A474" s="11"/>
      <c r="B474" s="186"/>
      <c r="C474" s="187"/>
      <c r="D474" s="188"/>
      <c r="E474" s="189"/>
      <c r="F474" s="189"/>
      <c r="G474" s="188"/>
      <c r="H474" s="188"/>
      <c r="I474" s="186"/>
      <c r="J474" s="187"/>
      <c r="K474" s="188"/>
      <c r="L474" s="190"/>
      <c r="M474" s="190"/>
      <c r="N474" s="191"/>
      <c r="O474" s="191"/>
      <c r="P474" s="199"/>
      <c r="Q474" s="8"/>
      <c r="R474" s="8"/>
    </row>
    <row r="475" ht="15.75" customHeight="1">
      <c r="A475" s="11"/>
      <c r="B475" s="186"/>
      <c r="C475" s="187"/>
      <c r="D475" s="188"/>
      <c r="E475" s="189"/>
      <c r="F475" s="189"/>
      <c r="G475" s="188"/>
      <c r="H475" s="188"/>
      <c r="I475" s="186"/>
      <c r="J475" s="187"/>
      <c r="K475" s="188"/>
      <c r="L475" s="190"/>
      <c r="M475" s="190"/>
      <c r="N475" s="191"/>
      <c r="O475" s="191"/>
      <c r="P475" s="199"/>
      <c r="Q475" s="8"/>
      <c r="R475" s="8"/>
    </row>
    <row r="476" ht="15.75" customHeight="1">
      <c r="A476" s="11"/>
      <c r="B476" s="186"/>
      <c r="C476" s="187"/>
      <c r="D476" s="188"/>
      <c r="E476" s="189"/>
      <c r="F476" s="189"/>
      <c r="G476" s="188"/>
      <c r="H476" s="188"/>
      <c r="I476" s="186"/>
      <c r="J476" s="187"/>
      <c r="K476" s="188"/>
      <c r="L476" s="190"/>
      <c r="M476" s="190"/>
      <c r="N476" s="191"/>
      <c r="O476" s="191"/>
      <c r="P476" s="199"/>
      <c r="Q476" s="8"/>
      <c r="R476" s="8"/>
    </row>
    <row r="477" ht="15.75" customHeight="1">
      <c r="A477" s="11"/>
      <c r="B477" s="186"/>
      <c r="C477" s="187"/>
      <c r="D477" s="188"/>
      <c r="E477" s="189"/>
      <c r="F477" s="189"/>
      <c r="G477" s="188"/>
      <c r="H477" s="188"/>
      <c r="I477" s="186"/>
      <c r="J477" s="187"/>
      <c r="K477" s="188"/>
      <c r="L477" s="190"/>
      <c r="M477" s="190"/>
      <c r="N477" s="191"/>
      <c r="O477" s="191"/>
      <c r="P477" s="199"/>
      <c r="Q477" s="8"/>
      <c r="R477" s="8"/>
    </row>
    <row r="478" ht="15.75" customHeight="1">
      <c r="A478" s="11"/>
      <c r="B478" s="186"/>
      <c r="C478" s="187"/>
      <c r="D478" s="188"/>
      <c r="E478" s="189"/>
      <c r="F478" s="189"/>
      <c r="G478" s="188"/>
      <c r="H478" s="188"/>
      <c r="I478" s="186"/>
      <c r="J478" s="187"/>
      <c r="K478" s="188"/>
      <c r="L478" s="190"/>
      <c r="M478" s="190"/>
      <c r="N478" s="191"/>
      <c r="O478" s="191"/>
      <c r="P478" s="199"/>
      <c r="Q478" s="8"/>
      <c r="R478" s="8"/>
    </row>
    <row r="479" ht="15.75" customHeight="1">
      <c r="A479" s="11"/>
      <c r="B479" s="186"/>
      <c r="C479" s="187"/>
      <c r="D479" s="188"/>
      <c r="E479" s="189"/>
      <c r="F479" s="189"/>
      <c r="G479" s="188"/>
      <c r="H479" s="188"/>
      <c r="I479" s="186"/>
      <c r="J479" s="187"/>
      <c r="K479" s="188"/>
      <c r="L479" s="190"/>
      <c r="M479" s="190"/>
      <c r="N479" s="191"/>
      <c r="O479" s="191"/>
      <c r="P479" s="199"/>
      <c r="Q479" s="8"/>
      <c r="R479" s="8"/>
    </row>
    <row r="480" ht="15.75" customHeight="1">
      <c r="A480" s="11"/>
      <c r="B480" s="186"/>
      <c r="C480" s="187"/>
      <c r="D480" s="188"/>
      <c r="E480" s="189"/>
      <c r="F480" s="189"/>
      <c r="G480" s="188"/>
      <c r="H480" s="188"/>
      <c r="I480" s="186"/>
      <c r="J480" s="187"/>
      <c r="K480" s="188"/>
      <c r="L480" s="190"/>
      <c r="M480" s="190"/>
      <c r="N480" s="191"/>
      <c r="O480" s="191"/>
      <c r="P480" s="199"/>
      <c r="Q480" s="8"/>
      <c r="R480" s="8"/>
    </row>
    <row r="481" ht="15.75" customHeight="1">
      <c r="A481" s="11"/>
      <c r="B481" s="186"/>
      <c r="C481" s="187"/>
      <c r="D481" s="188"/>
      <c r="E481" s="189"/>
      <c r="F481" s="189"/>
      <c r="G481" s="188"/>
      <c r="H481" s="188"/>
      <c r="I481" s="186"/>
      <c r="J481" s="187"/>
      <c r="K481" s="188"/>
      <c r="L481" s="190"/>
      <c r="M481" s="190"/>
      <c r="N481" s="191"/>
      <c r="O481" s="191"/>
      <c r="P481" s="199"/>
      <c r="Q481" s="8"/>
      <c r="R481" s="8"/>
    </row>
    <row r="482" ht="15.75" customHeight="1">
      <c r="A482" s="11"/>
      <c r="B482" s="186"/>
      <c r="C482" s="187"/>
      <c r="D482" s="188"/>
      <c r="E482" s="189"/>
      <c r="F482" s="189"/>
      <c r="G482" s="188"/>
      <c r="H482" s="188"/>
      <c r="I482" s="186"/>
      <c r="J482" s="187"/>
      <c r="K482" s="188"/>
      <c r="L482" s="190"/>
      <c r="M482" s="190"/>
      <c r="N482" s="191"/>
      <c r="O482" s="191"/>
      <c r="P482" s="199"/>
      <c r="Q482" s="8"/>
      <c r="R482" s="8"/>
    </row>
    <row r="483" ht="15.75" customHeight="1">
      <c r="A483" s="11"/>
      <c r="B483" s="186"/>
      <c r="C483" s="187"/>
      <c r="D483" s="188"/>
      <c r="E483" s="189"/>
      <c r="F483" s="189"/>
      <c r="G483" s="188"/>
      <c r="H483" s="188"/>
      <c r="I483" s="186"/>
      <c r="J483" s="187"/>
      <c r="K483" s="188"/>
      <c r="L483" s="190"/>
      <c r="M483" s="190"/>
      <c r="N483" s="191"/>
      <c r="O483" s="191"/>
      <c r="P483" s="199"/>
      <c r="Q483" s="8"/>
      <c r="R483" s="8"/>
    </row>
    <row r="484" ht="15.75" customHeight="1">
      <c r="A484" s="11"/>
      <c r="B484" s="186"/>
      <c r="C484" s="187"/>
      <c r="D484" s="188"/>
      <c r="E484" s="189"/>
      <c r="F484" s="189"/>
      <c r="G484" s="188"/>
      <c r="H484" s="188"/>
      <c r="I484" s="186"/>
      <c r="J484" s="187"/>
      <c r="K484" s="188"/>
      <c r="L484" s="190"/>
      <c r="M484" s="190"/>
      <c r="N484" s="191"/>
      <c r="O484" s="191"/>
      <c r="P484" s="199"/>
      <c r="Q484" s="8"/>
      <c r="R484" s="8"/>
    </row>
    <row r="485" ht="15.75" customHeight="1">
      <c r="A485" s="11"/>
      <c r="B485" s="186"/>
      <c r="C485" s="187"/>
      <c r="D485" s="188"/>
      <c r="E485" s="189"/>
      <c r="F485" s="189"/>
      <c r="G485" s="188"/>
      <c r="H485" s="188"/>
      <c r="I485" s="186"/>
      <c r="J485" s="187"/>
      <c r="K485" s="188"/>
      <c r="L485" s="190"/>
      <c r="M485" s="190"/>
      <c r="N485" s="191"/>
      <c r="O485" s="191"/>
      <c r="P485" s="199"/>
      <c r="Q485" s="8"/>
      <c r="R485" s="8"/>
    </row>
    <row r="486" ht="15.75" customHeight="1">
      <c r="A486" s="11"/>
      <c r="B486" s="186"/>
      <c r="C486" s="187"/>
      <c r="D486" s="188"/>
      <c r="E486" s="189"/>
      <c r="F486" s="189"/>
      <c r="G486" s="188"/>
      <c r="H486" s="188"/>
      <c r="I486" s="186"/>
      <c r="J486" s="187"/>
      <c r="K486" s="188"/>
      <c r="L486" s="190"/>
      <c r="M486" s="190"/>
      <c r="N486" s="191"/>
      <c r="O486" s="191"/>
      <c r="P486" s="199"/>
      <c r="Q486" s="8"/>
      <c r="R486" s="8"/>
    </row>
    <row r="487" ht="15.75" customHeight="1">
      <c r="A487" s="11"/>
      <c r="B487" s="186"/>
      <c r="C487" s="187"/>
      <c r="D487" s="188"/>
      <c r="E487" s="189"/>
      <c r="F487" s="189"/>
      <c r="G487" s="188"/>
      <c r="H487" s="188"/>
      <c r="I487" s="186"/>
      <c r="J487" s="187"/>
      <c r="K487" s="188"/>
      <c r="L487" s="190"/>
      <c r="M487" s="190"/>
      <c r="N487" s="191"/>
      <c r="O487" s="191"/>
      <c r="P487" s="199"/>
      <c r="Q487" s="8"/>
      <c r="R487" s="8"/>
    </row>
    <row r="488" ht="15.75" customHeight="1">
      <c r="A488" s="11"/>
      <c r="B488" s="186"/>
      <c r="C488" s="187"/>
      <c r="D488" s="188"/>
      <c r="E488" s="189"/>
      <c r="F488" s="189"/>
      <c r="G488" s="188"/>
      <c r="H488" s="188"/>
      <c r="I488" s="186"/>
      <c r="J488" s="187"/>
      <c r="K488" s="188"/>
      <c r="L488" s="190"/>
      <c r="M488" s="190"/>
      <c r="N488" s="191"/>
      <c r="O488" s="191"/>
      <c r="P488" s="199"/>
      <c r="Q488" s="8"/>
      <c r="R488" s="8"/>
    </row>
    <row r="489" ht="15.75" customHeight="1">
      <c r="A489" s="11"/>
      <c r="B489" s="186"/>
      <c r="C489" s="187"/>
      <c r="D489" s="188"/>
      <c r="E489" s="189"/>
      <c r="F489" s="189"/>
      <c r="G489" s="188"/>
      <c r="H489" s="188"/>
      <c r="I489" s="186"/>
      <c r="J489" s="187"/>
      <c r="K489" s="188"/>
      <c r="L489" s="190"/>
      <c r="M489" s="190"/>
      <c r="N489" s="191"/>
      <c r="O489" s="191"/>
      <c r="P489" s="199"/>
      <c r="Q489" s="8"/>
      <c r="R489" s="8"/>
    </row>
    <row r="490" ht="15.75" customHeight="1">
      <c r="A490" s="11"/>
      <c r="B490" s="186"/>
      <c r="C490" s="187"/>
      <c r="D490" s="188"/>
      <c r="E490" s="189"/>
      <c r="F490" s="189"/>
      <c r="G490" s="188"/>
      <c r="H490" s="188"/>
      <c r="I490" s="186"/>
      <c r="J490" s="187"/>
      <c r="K490" s="188"/>
      <c r="L490" s="190"/>
      <c r="M490" s="190"/>
      <c r="N490" s="191"/>
      <c r="O490" s="191"/>
      <c r="P490" s="199"/>
      <c r="Q490" s="8"/>
      <c r="R490" s="8"/>
    </row>
    <row r="491" ht="15.75" customHeight="1">
      <c r="A491" s="11"/>
      <c r="B491" s="186"/>
      <c r="C491" s="187"/>
      <c r="D491" s="188"/>
      <c r="E491" s="189"/>
      <c r="F491" s="189"/>
      <c r="G491" s="188"/>
      <c r="H491" s="188"/>
      <c r="I491" s="186"/>
      <c r="J491" s="187"/>
      <c r="K491" s="188"/>
      <c r="L491" s="190"/>
      <c r="M491" s="190"/>
      <c r="N491" s="191"/>
      <c r="O491" s="191"/>
      <c r="P491" s="199"/>
      <c r="Q491" s="8"/>
      <c r="R491" s="8"/>
    </row>
    <row r="492" ht="15.75" customHeight="1">
      <c r="A492" s="11"/>
      <c r="B492" s="186"/>
      <c r="C492" s="187"/>
      <c r="D492" s="188"/>
      <c r="E492" s="189"/>
      <c r="F492" s="189"/>
      <c r="G492" s="188"/>
      <c r="H492" s="188"/>
      <c r="I492" s="186"/>
      <c r="J492" s="187"/>
      <c r="K492" s="188"/>
      <c r="L492" s="190"/>
      <c r="M492" s="190"/>
      <c r="N492" s="191"/>
      <c r="O492" s="191"/>
      <c r="P492" s="199"/>
      <c r="Q492" s="8"/>
      <c r="R492" s="8"/>
    </row>
    <row r="493" ht="15.75" customHeight="1">
      <c r="A493" s="11"/>
      <c r="B493" s="186"/>
      <c r="C493" s="187"/>
      <c r="D493" s="188"/>
      <c r="E493" s="189"/>
      <c r="F493" s="189"/>
      <c r="G493" s="188"/>
      <c r="H493" s="188"/>
      <c r="I493" s="186"/>
      <c r="J493" s="187"/>
      <c r="K493" s="188"/>
      <c r="L493" s="190"/>
      <c r="M493" s="190"/>
      <c r="N493" s="191"/>
      <c r="O493" s="191"/>
      <c r="P493" s="199"/>
      <c r="Q493" s="8"/>
      <c r="R493" s="8"/>
    </row>
    <row r="494" ht="15.75" customHeight="1">
      <c r="A494" s="11"/>
      <c r="B494" s="186"/>
      <c r="C494" s="187"/>
      <c r="D494" s="188"/>
      <c r="E494" s="189"/>
      <c r="F494" s="189"/>
      <c r="G494" s="188"/>
      <c r="H494" s="188"/>
      <c r="I494" s="186"/>
      <c r="J494" s="187"/>
      <c r="K494" s="188"/>
      <c r="L494" s="190"/>
      <c r="M494" s="190"/>
      <c r="N494" s="191"/>
      <c r="O494" s="191"/>
      <c r="P494" s="199"/>
      <c r="Q494" s="8"/>
      <c r="R494" s="8"/>
    </row>
    <row r="495" ht="15.75" customHeight="1">
      <c r="A495" s="11"/>
      <c r="B495" s="186"/>
      <c r="C495" s="187"/>
      <c r="D495" s="188"/>
      <c r="E495" s="189"/>
      <c r="F495" s="189"/>
      <c r="G495" s="188"/>
      <c r="H495" s="188"/>
      <c r="I495" s="186"/>
      <c r="J495" s="187"/>
      <c r="K495" s="188"/>
      <c r="L495" s="190"/>
      <c r="M495" s="190"/>
      <c r="N495" s="191"/>
      <c r="O495" s="191"/>
      <c r="P495" s="199"/>
      <c r="Q495" s="8"/>
      <c r="R495" s="8"/>
    </row>
    <row r="496" ht="15.75" customHeight="1">
      <c r="A496" s="11"/>
      <c r="B496" s="186"/>
      <c r="C496" s="187"/>
      <c r="D496" s="188"/>
      <c r="E496" s="189"/>
      <c r="F496" s="189"/>
      <c r="G496" s="188"/>
      <c r="H496" s="188"/>
      <c r="I496" s="186"/>
      <c r="J496" s="187"/>
      <c r="K496" s="188"/>
      <c r="L496" s="190"/>
      <c r="M496" s="190"/>
      <c r="N496" s="191"/>
      <c r="O496" s="191"/>
      <c r="P496" s="199"/>
      <c r="Q496" s="8"/>
      <c r="R496" s="8"/>
    </row>
    <row r="497" ht="15.75" customHeight="1">
      <c r="A497" s="11"/>
      <c r="B497" s="186"/>
      <c r="C497" s="187"/>
      <c r="D497" s="188"/>
      <c r="E497" s="189"/>
      <c r="F497" s="189"/>
      <c r="G497" s="188"/>
      <c r="H497" s="188"/>
      <c r="I497" s="186"/>
      <c r="J497" s="187"/>
      <c r="K497" s="188"/>
      <c r="L497" s="190"/>
      <c r="M497" s="190"/>
      <c r="N497" s="191"/>
      <c r="O497" s="191"/>
      <c r="P497" s="199"/>
      <c r="Q497" s="8"/>
      <c r="R497" s="8"/>
    </row>
    <row r="498" ht="15.75" customHeight="1">
      <c r="A498" s="11"/>
      <c r="B498" s="186"/>
      <c r="C498" s="187"/>
      <c r="D498" s="188"/>
      <c r="E498" s="189"/>
      <c r="F498" s="189"/>
      <c r="G498" s="188"/>
      <c r="H498" s="188"/>
      <c r="I498" s="186"/>
      <c r="J498" s="187"/>
      <c r="K498" s="188"/>
      <c r="L498" s="190"/>
      <c r="M498" s="190"/>
      <c r="N498" s="191"/>
      <c r="O498" s="191"/>
      <c r="P498" s="199"/>
      <c r="Q498" s="8"/>
      <c r="R498" s="8"/>
    </row>
    <row r="499" ht="15.75" customHeight="1">
      <c r="A499" s="11"/>
      <c r="B499" s="186"/>
      <c r="C499" s="187"/>
      <c r="D499" s="188"/>
      <c r="E499" s="189"/>
      <c r="F499" s="189"/>
      <c r="G499" s="188"/>
      <c r="H499" s="188"/>
      <c r="I499" s="186"/>
      <c r="J499" s="187"/>
      <c r="K499" s="188"/>
      <c r="L499" s="190"/>
      <c r="M499" s="190"/>
      <c r="N499" s="191"/>
      <c r="O499" s="191"/>
      <c r="P499" s="199"/>
      <c r="Q499" s="8"/>
      <c r="R499" s="8"/>
    </row>
    <row r="500" ht="15.75" customHeight="1">
      <c r="A500" s="11"/>
      <c r="B500" s="186"/>
      <c r="C500" s="187"/>
      <c r="D500" s="188"/>
      <c r="E500" s="189"/>
      <c r="F500" s="189"/>
      <c r="G500" s="188"/>
      <c r="H500" s="188"/>
      <c r="I500" s="186"/>
      <c r="J500" s="187"/>
      <c r="K500" s="188"/>
      <c r="L500" s="190"/>
      <c r="M500" s="190"/>
      <c r="N500" s="191"/>
      <c r="O500" s="191"/>
      <c r="P500" s="199"/>
      <c r="Q500" s="8"/>
      <c r="R500" s="8"/>
    </row>
    <row r="501" ht="15.75" customHeight="1">
      <c r="A501" s="11"/>
      <c r="B501" s="186"/>
      <c r="C501" s="187"/>
      <c r="D501" s="188"/>
      <c r="E501" s="189"/>
      <c r="F501" s="189"/>
      <c r="G501" s="188"/>
      <c r="H501" s="188"/>
      <c r="I501" s="186"/>
      <c r="J501" s="187"/>
      <c r="K501" s="188"/>
      <c r="L501" s="190"/>
      <c r="M501" s="190"/>
      <c r="N501" s="191"/>
      <c r="O501" s="191"/>
      <c r="P501" s="199"/>
      <c r="Q501" s="8"/>
      <c r="R501" s="8"/>
    </row>
    <row r="502" ht="15.75" customHeight="1">
      <c r="A502" s="11"/>
      <c r="B502" s="186"/>
      <c r="C502" s="187"/>
      <c r="D502" s="188"/>
      <c r="E502" s="189"/>
      <c r="F502" s="189"/>
      <c r="G502" s="188"/>
      <c r="H502" s="188"/>
      <c r="I502" s="186"/>
      <c r="J502" s="187"/>
      <c r="K502" s="188"/>
      <c r="L502" s="190"/>
      <c r="M502" s="190"/>
      <c r="N502" s="191"/>
      <c r="O502" s="191"/>
      <c r="P502" s="199"/>
      <c r="Q502" s="8"/>
      <c r="R502" s="8"/>
    </row>
    <row r="503" ht="15.75" customHeight="1">
      <c r="A503" s="11"/>
      <c r="B503" s="186"/>
      <c r="C503" s="187"/>
      <c r="D503" s="188"/>
      <c r="E503" s="189"/>
      <c r="F503" s="189"/>
      <c r="G503" s="188"/>
      <c r="H503" s="188"/>
      <c r="I503" s="186"/>
      <c r="J503" s="187"/>
      <c r="K503" s="188"/>
      <c r="L503" s="190"/>
      <c r="M503" s="190"/>
      <c r="N503" s="191"/>
      <c r="O503" s="191"/>
      <c r="P503" s="199"/>
      <c r="Q503" s="8"/>
      <c r="R503" s="8"/>
    </row>
    <row r="504" ht="15.75" customHeight="1">
      <c r="A504" s="11"/>
      <c r="B504" s="186"/>
      <c r="C504" s="187"/>
      <c r="D504" s="188"/>
      <c r="E504" s="189"/>
      <c r="F504" s="189"/>
      <c r="G504" s="188"/>
      <c r="H504" s="188"/>
      <c r="I504" s="186"/>
      <c r="J504" s="187"/>
      <c r="K504" s="188"/>
      <c r="L504" s="190"/>
      <c r="M504" s="190"/>
      <c r="N504" s="191"/>
      <c r="O504" s="191"/>
      <c r="P504" s="199"/>
      <c r="Q504" s="8"/>
      <c r="R504" s="8"/>
    </row>
    <row r="505" ht="15.75" customHeight="1">
      <c r="A505" s="11"/>
      <c r="B505" s="186"/>
      <c r="C505" s="187"/>
      <c r="D505" s="188"/>
      <c r="E505" s="189"/>
      <c r="F505" s="189"/>
      <c r="G505" s="188"/>
      <c r="H505" s="188"/>
      <c r="I505" s="186"/>
      <c r="J505" s="187"/>
      <c r="K505" s="188"/>
      <c r="L505" s="190"/>
      <c r="M505" s="190"/>
      <c r="N505" s="191"/>
      <c r="O505" s="191"/>
      <c r="P505" s="199"/>
      <c r="Q505" s="8"/>
      <c r="R505" s="8"/>
    </row>
    <row r="506" ht="15.75" customHeight="1">
      <c r="A506" s="11"/>
      <c r="B506" s="186"/>
      <c r="C506" s="187"/>
      <c r="D506" s="188"/>
      <c r="E506" s="189"/>
      <c r="F506" s="189"/>
      <c r="G506" s="188"/>
      <c r="H506" s="188"/>
      <c r="I506" s="186"/>
      <c r="J506" s="187"/>
      <c r="K506" s="188"/>
      <c r="L506" s="190"/>
      <c r="M506" s="190"/>
      <c r="N506" s="191"/>
      <c r="O506" s="191"/>
      <c r="P506" s="199"/>
      <c r="Q506" s="8"/>
      <c r="R506" s="8"/>
    </row>
    <row r="507" ht="15.75" customHeight="1">
      <c r="A507" s="11"/>
      <c r="B507" s="186"/>
      <c r="C507" s="187"/>
      <c r="D507" s="188"/>
      <c r="E507" s="189"/>
      <c r="F507" s="189"/>
      <c r="G507" s="188"/>
      <c r="H507" s="188"/>
      <c r="I507" s="186"/>
      <c r="J507" s="187"/>
      <c r="K507" s="188"/>
      <c r="L507" s="190"/>
      <c r="M507" s="190"/>
      <c r="N507" s="191"/>
      <c r="O507" s="191"/>
      <c r="P507" s="199"/>
      <c r="Q507" s="8"/>
      <c r="R507" s="8"/>
    </row>
    <row r="508" ht="15.75" customHeight="1">
      <c r="A508" s="11"/>
      <c r="B508" s="186"/>
      <c r="C508" s="187"/>
      <c r="D508" s="188"/>
      <c r="E508" s="189"/>
      <c r="F508" s="189"/>
      <c r="G508" s="188"/>
      <c r="H508" s="188"/>
      <c r="I508" s="186"/>
      <c r="J508" s="187"/>
      <c r="K508" s="188"/>
      <c r="L508" s="190"/>
      <c r="M508" s="190"/>
      <c r="N508" s="191"/>
      <c r="O508" s="191"/>
      <c r="P508" s="199"/>
      <c r="Q508" s="8"/>
      <c r="R508" s="8"/>
    </row>
    <row r="509" ht="15.75" customHeight="1">
      <c r="A509" s="11"/>
      <c r="B509" s="186"/>
      <c r="C509" s="187"/>
      <c r="D509" s="188"/>
      <c r="E509" s="189"/>
      <c r="F509" s="189"/>
      <c r="G509" s="188"/>
      <c r="H509" s="188"/>
      <c r="I509" s="186"/>
      <c r="J509" s="187"/>
      <c r="K509" s="188"/>
      <c r="L509" s="190"/>
      <c r="M509" s="190"/>
      <c r="N509" s="191"/>
      <c r="O509" s="191"/>
      <c r="P509" s="199"/>
      <c r="Q509" s="8"/>
      <c r="R509" s="8"/>
    </row>
    <row r="510" ht="15.75" customHeight="1">
      <c r="A510" s="11"/>
      <c r="B510" s="186"/>
      <c r="C510" s="187"/>
      <c r="D510" s="188"/>
      <c r="E510" s="189"/>
      <c r="F510" s="189"/>
      <c r="G510" s="188"/>
      <c r="H510" s="188"/>
      <c r="I510" s="186"/>
      <c r="J510" s="187"/>
      <c r="K510" s="188"/>
      <c r="L510" s="190"/>
      <c r="M510" s="190"/>
      <c r="N510" s="191"/>
      <c r="O510" s="191"/>
      <c r="P510" s="199"/>
      <c r="Q510" s="8"/>
      <c r="R510" s="8"/>
    </row>
    <row r="511" ht="15.75" customHeight="1">
      <c r="A511" s="11"/>
      <c r="B511" s="186"/>
      <c r="C511" s="187"/>
      <c r="D511" s="188"/>
      <c r="E511" s="189"/>
      <c r="F511" s="189"/>
      <c r="G511" s="188"/>
      <c r="H511" s="188"/>
      <c r="I511" s="186"/>
      <c r="J511" s="187"/>
      <c r="K511" s="188"/>
      <c r="L511" s="190"/>
      <c r="M511" s="190"/>
      <c r="N511" s="191"/>
      <c r="O511" s="191"/>
      <c r="P511" s="199"/>
      <c r="Q511" s="8"/>
      <c r="R511" s="8"/>
    </row>
    <row r="512" ht="15.75" customHeight="1">
      <c r="A512" s="11"/>
      <c r="B512" s="186"/>
      <c r="C512" s="187"/>
      <c r="D512" s="188"/>
      <c r="E512" s="189"/>
      <c r="F512" s="189"/>
      <c r="G512" s="188"/>
      <c r="H512" s="188"/>
      <c r="I512" s="186"/>
      <c r="J512" s="187"/>
      <c r="K512" s="188"/>
      <c r="L512" s="190"/>
      <c r="M512" s="190"/>
      <c r="N512" s="191"/>
      <c r="O512" s="191"/>
      <c r="P512" s="199"/>
      <c r="Q512" s="8"/>
      <c r="R512" s="8"/>
    </row>
    <row r="513" ht="15.75" customHeight="1">
      <c r="A513" s="11"/>
      <c r="B513" s="186"/>
      <c r="C513" s="187"/>
      <c r="D513" s="188"/>
      <c r="E513" s="189"/>
      <c r="F513" s="189"/>
      <c r="G513" s="188"/>
      <c r="H513" s="188"/>
      <c r="I513" s="186"/>
      <c r="J513" s="187"/>
      <c r="K513" s="188"/>
      <c r="L513" s="190"/>
      <c r="M513" s="190"/>
      <c r="N513" s="191"/>
      <c r="O513" s="191"/>
      <c r="P513" s="199"/>
      <c r="Q513" s="8"/>
      <c r="R513" s="8"/>
    </row>
    <row r="514" ht="15.75" customHeight="1">
      <c r="A514" s="11"/>
      <c r="B514" s="186"/>
      <c r="C514" s="187"/>
      <c r="D514" s="188"/>
      <c r="E514" s="189"/>
      <c r="F514" s="189"/>
      <c r="G514" s="188"/>
      <c r="H514" s="188"/>
      <c r="I514" s="186"/>
      <c r="J514" s="187"/>
      <c r="K514" s="188"/>
      <c r="L514" s="190"/>
      <c r="M514" s="190"/>
      <c r="N514" s="191"/>
      <c r="O514" s="191"/>
      <c r="P514" s="199"/>
      <c r="Q514" s="8"/>
      <c r="R514" s="8"/>
    </row>
    <row r="515" ht="15.75" customHeight="1">
      <c r="A515" s="11"/>
      <c r="B515" s="186"/>
      <c r="C515" s="187"/>
      <c r="D515" s="188"/>
      <c r="E515" s="189"/>
      <c r="F515" s="189"/>
      <c r="G515" s="188"/>
      <c r="H515" s="188"/>
      <c r="I515" s="186"/>
      <c r="J515" s="187"/>
      <c r="K515" s="188"/>
      <c r="L515" s="190"/>
      <c r="M515" s="190"/>
      <c r="N515" s="191"/>
      <c r="O515" s="191"/>
      <c r="P515" s="199"/>
      <c r="Q515" s="8"/>
      <c r="R515" s="8"/>
    </row>
    <row r="516" ht="15.75" customHeight="1">
      <c r="A516" s="11"/>
      <c r="B516" s="186"/>
      <c r="C516" s="187"/>
      <c r="D516" s="188"/>
      <c r="E516" s="189"/>
      <c r="F516" s="189"/>
      <c r="G516" s="188"/>
      <c r="H516" s="188"/>
      <c r="I516" s="186"/>
      <c r="J516" s="187"/>
      <c r="K516" s="188"/>
      <c r="L516" s="190"/>
      <c r="M516" s="190"/>
      <c r="N516" s="191"/>
      <c r="O516" s="191"/>
      <c r="P516" s="199"/>
      <c r="Q516" s="8"/>
      <c r="R516" s="8"/>
    </row>
    <row r="517" ht="15.75" customHeight="1">
      <c r="A517" s="11"/>
      <c r="B517" s="186"/>
      <c r="C517" s="187"/>
      <c r="D517" s="188"/>
      <c r="E517" s="189"/>
      <c r="F517" s="189"/>
      <c r="G517" s="188"/>
      <c r="H517" s="188"/>
      <c r="I517" s="186"/>
      <c r="J517" s="187"/>
      <c r="K517" s="188"/>
      <c r="L517" s="190"/>
      <c r="M517" s="190"/>
      <c r="N517" s="191"/>
      <c r="O517" s="191"/>
      <c r="P517" s="199"/>
      <c r="Q517" s="8"/>
      <c r="R517" s="8"/>
    </row>
    <row r="518" ht="15.75" customHeight="1">
      <c r="A518" s="11"/>
      <c r="B518" s="186"/>
      <c r="C518" s="187"/>
      <c r="D518" s="188"/>
      <c r="E518" s="189"/>
      <c r="F518" s="189"/>
      <c r="G518" s="188"/>
      <c r="H518" s="188"/>
      <c r="I518" s="186"/>
      <c r="J518" s="187"/>
      <c r="K518" s="188"/>
      <c r="L518" s="190"/>
      <c r="M518" s="190"/>
      <c r="N518" s="191"/>
      <c r="O518" s="191"/>
      <c r="P518" s="199"/>
      <c r="Q518" s="8"/>
      <c r="R518" s="8"/>
    </row>
    <row r="519" ht="15.75" customHeight="1">
      <c r="A519" s="11"/>
      <c r="B519" s="186"/>
      <c r="C519" s="187"/>
      <c r="D519" s="188"/>
      <c r="E519" s="189"/>
      <c r="F519" s="189"/>
      <c r="G519" s="188"/>
      <c r="H519" s="188"/>
      <c r="I519" s="186"/>
      <c r="J519" s="187"/>
      <c r="K519" s="188"/>
      <c r="L519" s="190"/>
      <c r="M519" s="190"/>
      <c r="N519" s="191"/>
      <c r="O519" s="191"/>
      <c r="P519" s="199"/>
      <c r="Q519" s="8"/>
      <c r="R519" s="8"/>
    </row>
    <row r="520" ht="15.75" customHeight="1">
      <c r="A520" s="11"/>
      <c r="B520" s="186"/>
      <c r="C520" s="187"/>
      <c r="D520" s="188"/>
      <c r="E520" s="189"/>
      <c r="F520" s="189"/>
      <c r="G520" s="188"/>
      <c r="H520" s="188"/>
      <c r="I520" s="186"/>
      <c r="J520" s="187"/>
      <c r="K520" s="188"/>
      <c r="L520" s="190"/>
      <c r="M520" s="190"/>
      <c r="N520" s="191"/>
      <c r="O520" s="191"/>
      <c r="P520" s="199"/>
      <c r="Q520" s="8"/>
      <c r="R520" s="8"/>
    </row>
    <row r="521" ht="15.75" customHeight="1">
      <c r="A521" s="11"/>
      <c r="B521" s="186"/>
      <c r="C521" s="187"/>
      <c r="D521" s="188"/>
      <c r="E521" s="189"/>
      <c r="F521" s="189"/>
      <c r="G521" s="188"/>
      <c r="H521" s="188"/>
      <c r="I521" s="186"/>
      <c r="J521" s="187"/>
      <c r="K521" s="188"/>
      <c r="L521" s="190"/>
      <c r="M521" s="190"/>
      <c r="N521" s="191"/>
      <c r="O521" s="191"/>
      <c r="P521" s="199"/>
      <c r="Q521" s="8"/>
      <c r="R521" s="8"/>
    </row>
    <row r="522" ht="15.75" customHeight="1">
      <c r="A522" s="11"/>
      <c r="B522" s="186"/>
      <c r="C522" s="187"/>
      <c r="D522" s="188"/>
      <c r="E522" s="189"/>
      <c r="F522" s="189"/>
      <c r="G522" s="188"/>
      <c r="H522" s="188"/>
      <c r="I522" s="186"/>
      <c r="J522" s="187"/>
      <c r="K522" s="188"/>
      <c r="L522" s="190"/>
      <c r="M522" s="190"/>
      <c r="N522" s="191"/>
      <c r="O522" s="191"/>
      <c r="P522" s="199"/>
      <c r="Q522" s="8"/>
      <c r="R522" s="8"/>
    </row>
    <row r="523" ht="15.75" customHeight="1">
      <c r="A523" s="11"/>
      <c r="B523" s="186"/>
      <c r="C523" s="187"/>
      <c r="D523" s="188"/>
      <c r="E523" s="189"/>
      <c r="F523" s="189"/>
      <c r="G523" s="188"/>
      <c r="H523" s="188"/>
      <c r="I523" s="186"/>
      <c r="J523" s="187"/>
      <c r="K523" s="188"/>
      <c r="L523" s="190"/>
      <c r="M523" s="190"/>
      <c r="N523" s="191"/>
      <c r="O523" s="191"/>
      <c r="P523" s="199"/>
      <c r="Q523" s="8"/>
      <c r="R523" s="8"/>
    </row>
    <row r="524" ht="15.75" customHeight="1">
      <c r="A524" s="11"/>
      <c r="B524" s="186"/>
      <c r="C524" s="187"/>
      <c r="D524" s="188"/>
      <c r="E524" s="189"/>
      <c r="F524" s="189"/>
      <c r="G524" s="188"/>
      <c r="H524" s="188"/>
      <c r="I524" s="186"/>
      <c r="J524" s="187"/>
      <c r="K524" s="188"/>
      <c r="L524" s="190"/>
      <c r="M524" s="190"/>
      <c r="N524" s="191"/>
      <c r="O524" s="191"/>
      <c r="P524" s="199"/>
      <c r="Q524" s="8"/>
      <c r="R524" s="8"/>
    </row>
    <row r="525" ht="15.75" customHeight="1">
      <c r="A525" s="11"/>
      <c r="B525" s="186"/>
      <c r="C525" s="187"/>
      <c r="D525" s="188"/>
      <c r="E525" s="189"/>
      <c r="F525" s="189"/>
      <c r="G525" s="188"/>
      <c r="H525" s="188"/>
      <c r="I525" s="186"/>
      <c r="J525" s="187"/>
      <c r="K525" s="188"/>
      <c r="L525" s="190"/>
      <c r="M525" s="190"/>
      <c r="N525" s="191"/>
      <c r="O525" s="191"/>
      <c r="P525" s="199"/>
      <c r="Q525" s="8"/>
      <c r="R525" s="8"/>
    </row>
    <row r="526" ht="15.75" customHeight="1">
      <c r="A526" s="11"/>
      <c r="B526" s="186"/>
      <c r="C526" s="187"/>
      <c r="D526" s="188"/>
      <c r="E526" s="189"/>
      <c r="F526" s="189"/>
      <c r="G526" s="188"/>
      <c r="H526" s="188"/>
      <c r="I526" s="186"/>
      <c r="J526" s="187"/>
      <c r="K526" s="188"/>
      <c r="L526" s="190"/>
      <c r="M526" s="190"/>
      <c r="N526" s="191"/>
      <c r="O526" s="191"/>
      <c r="P526" s="199"/>
      <c r="Q526" s="8"/>
      <c r="R526" s="8"/>
    </row>
    <row r="527" ht="15.75" customHeight="1">
      <c r="A527" s="11"/>
      <c r="B527" s="186"/>
      <c r="C527" s="187"/>
      <c r="D527" s="188"/>
      <c r="E527" s="189"/>
      <c r="F527" s="189"/>
      <c r="G527" s="188"/>
      <c r="H527" s="188"/>
      <c r="I527" s="186"/>
      <c r="J527" s="187"/>
      <c r="K527" s="188"/>
      <c r="L527" s="190"/>
      <c r="M527" s="190"/>
      <c r="N527" s="191"/>
      <c r="O527" s="191"/>
      <c r="P527" s="199"/>
      <c r="Q527" s="8"/>
      <c r="R527" s="8"/>
    </row>
    <row r="528" ht="15.75" customHeight="1">
      <c r="A528" s="11"/>
      <c r="B528" s="186"/>
      <c r="C528" s="187"/>
      <c r="D528" s="188"/>
      <c r="E528" s="189"/>
      <c r="F528" s="189"/>
      <c r="G528" s="188"/>
      <c r="H528" s="188"/>
      <c r="I528" s="186"/>
      <c r="J528" s="187"/>
      <c r="K528" s="188"/>
      <c r="L528" s="190"/>
      <c r="M528" s="190"/>
      <c r="N528" s="191"/>
      <c r="O528" s="191"/>
      <c r="P528" s="199"/>
      <c r="Q528" s="8"/>
      <c r="R528" s="8"/>
    </row>
    <row r="529" ht="15.75" customHeight="1">
      <c r="A529" s="11"/>
      <c r="B529" s="186"/>
      <c r="C529" s="187"/>
      <c r="D529" s="188"/>
      <c r="E529" s="189"/>
      <c r="F529" s="189"/>
      <c r="G529" s="188"/>
      <c r="H529" s="188"/>
      <c r="I529" s="186"/>
      <c r="J529" s="187"/>
      <c r="K529" s="188"/>
      <c r="L529" s="190"/>
      <c r="M529" s="190"/>
      <c r="N529" s="191"/>
      <c r="O529" s="191"/>
      <c r="P529" s="199"/>
      <c r="Q529" s="8"/>
      <c r="R529" s="8"/>
    </row>
    <row r="530" ht="15.75" customHeight="1">
      <c r="A530" s="11"/>
      <c r="B530" s="186"/>
      <c r="C530" s="187"/>
      <c r="D530" s="188"/>
      <c r="E530" s="189"/>
      <c r="F530" s="189"/>
      <c r="G530" s="188"/>
      <c r="H530" s="188"/>
      <c r="I530" s="186"/>
      <c r="J530" s="187"/>
      <c r="K530" s="188"/>
      <c r="L530" s="190"/>
      <c r="M530" s="190"/>
      <c r="N530" s="191"/>
      <c r="O530" s="191"/>
      <c r="P530" s="199"/>
      <c r="Q530" s="8"/>
      <c r="R530" s="8"/>
    </row>
    <row r="531" ht="15.75" customHeight="1">
      <c r="A531" s="11"/>
      <c r="B531" s="186"/>
      <c r="C531" s="187"/>
      <c r="D531" s="188"/>
      <c r="E531" s="189"/>
      <c r="F531" s="189"/>
      <c r="G531" s="188"/>
      <c r="H531" s="188"/>
      <c r="I531" s="186"/>
      <c r="J531" s="187"/>
      <c r="K531" s="188"/>
      <c r="L531" s="190"/>
      <c r="M531" s="190"/>
      <c r="N531" s="191"/>
      <c r="O531" s="191"/>
      <c r="P531" s="199"/>
      <c r="Q531" s="8"/>
      <c r="R531" s="8"/>
    </row>
    <row r="532" ht="15.75" customHeight="1">
      <c r="A532" s="11"/>
      <c r="B532" s="186"/>
      <c r="C532" s="187"/>
      <c r="D532" s="188"/>
      <c r="E532" s="189"/>
      <c r="F532" s="189"/>
      <c r="G532" s="188"/>
      <c r="H532" s="188"/>
      <c r="I532" s="186"/>
      <c r="J532" s="187"/>
      <c r="K532" s="188"/>
      <c r="L532" s="190"/>
      <c r="M532" s="190"/>
      <c r="N532" s="191"/>
      <c r="O532" s="191"/>
      <c r="P532" s="199"/>
      <c r="Q532" s="8"/>
      <c r="R532" s="8"/>
    </row>
    <row r="533" ht="15.75" customHeight="1">
      <c r="A533" s="11"/>
      <c r="B533" s="186"/>
      <c r="C533" s="187"/>
      <c r="D533" s="188"/>
      <c r="E533" s="189"/>
      <c r="F533" s="189"/>
      <c r="G533" s="188"/>
      <c r="H533" s="188"/>
      <c r="I533" s="186"/>
      <c r="J533" s="187"/>
      <c r="K533" s="188"/>
      <c r="L533" s="190"/>
      <c r="M533" s="190"/>
      <c r="N533" s="191"/>
      <c r="O533" s="191"/>
      <c r="P533" s="199"/>
      <c r="Q533" s="8"/>
      <c r="R533" s="8"/>
    </row>
    <row r="534" ht="15.75" customHeight="1">
      <c r="A534" s="11"/>
      <c r="B534" s="186"/>
      <c r="C534" s="187"/>
      <c r="D534" s="188"/>
      <c r="E534" s="189"/>
      <c r="F534" s="189"/>
      <c r="G534" s="188"/>
      <c r="H534" s="188"/>
      <c r="I534" s="186"/>
      <c r="J534" s="187"/>
      <c r="K534" s="188"/>
      <c r="L534" s="190"/>
      <c r="M534" s="190"/>
      <c r="N534" s="191"/>
      <c r="O534" s="191"/>
      <c r="P534" s="199"/>
      <c r="Q534" s="8"/>
      <c r="R534" s="8"/>
    </row>
    <row r="535" ht="15.75" customHeight="1">
      <c r="A535" s="11"/>
      <c r="B535" s="186"/>
      <c r="C535" s="187"/>
      <c r="D535" s="188"/>
      <c r="E535" s="189"/>
      <c r="F535" s="189"/>
      <c r="G535" s="188"/>
      <c r="H535" s="188"/>
      <c r="I535" s="186"/>
      <c r="J535" s="187"/>
      <c r="K535" s="188"/>
      <c r="L535" s="190"/>
      <c r="M535" s="190"/>
      <c r="N535" s="191"/>
      <c r="O535" s="191"/>
      <c r="P535" s="199"/>
      <c r="Q535" s="8"/>
      <c r="R535" s="8"/>
    </row>
    <row r="536" ht="15.75" customHeight="1">
      <c r="A536" s="11"/>
      <c r="B536" s="186"/>
      <c r="C536" s="187"/>
      <c r="D536" s="188"/>
      <c r="E536" s="189"/>
      <c r="F536" s="189"/>
      <c r="G536" s="188"/>
      <c r="H536" s="188"/>
      <c r="I536" s="186"/>
      <c r="J536" s="187"/>
      <c r="K536" s="188"/>
      <c r="L536" s="190"/>
      <c r="M536" s="190"/>
      <c r="N536" s="191"/>
      <c r="O536" s="191"/>
      <c r="P536" s="199"/>
      <c r="Q536" s="8"/>
      <c r="R536" s="8"/>
    </row>
    <row r="537" ht="15.75" customHeight="1">
      <c r="A537" s="11"/>
      <c r="B537" s="186"/>
      <c r="C537" s="187"/>
      <c r="D537" s="188"/>
      <c r="E537" s="189"/>
      <c r="F537" s="189"/>
      <c r="G537" s="188"/>
      <c r="H537" s="188"/>
      <c r="I537" s="186"/>
      <c r="J537" s="187"/>
      <c r="K537" s="188"/>
      <c r="L537" s="190"/>
      <c r="M537" s="190"/>
      <c r="N537" s="191"/>
      <c r="O537" s="191"/>
      <c r="P537" s="199"/>
      <c r="Q537" s="8"/>
      <c r="R537" s="8"/>
    </row>
    <row r="538" ht="15.75" customHeight="1">
      <c r="A538" s="11"/>
      <c r="B538" s="186"/>
      <c r="C538" s="187"/>
      <c r="D538" s="188"/>
      <c r="E538" s="189"/>
      <c r="F538" s="189"/>
      <c r="G538" s="188"/>
      <c r="H538" s="188"/>
      <c r="I538" s="186"/>
      <c r="J538" s="187"/>
      <c r="K538" s="188"/>
      <c r="L538" s="190"/>
      <c r="M538" s="190"/>
      <c r="N538" s="191"/>
      <c r="O538" s="191"/>
      <c r="P538" s="199"/>
      <c r="Q538" s="8"/>
      <c r="R538" s="8"/>
    </row>
    <row r="539" ht="15.75" customHeight="1">
      <c r="A539" s="11"/>
      <c r="B539" s="186"/>
      <c r="C539" s="187"/>
      <c r="D539" s="188"/>
      <c r="E539" s="189"/>
      <c r="F539" s="189"/>
      <c r="G539" s="188"/>
      <c r="H539" s="188"/>
      <c r="I539" s="186"/>
      <c r="J539" s="187"/>
      <c r="K539" s="188"/>
      <c r="L539" s="190"/>
      <c r="M539" s="190"/>
      <c r="N539" s="191"/>
      <c r="O539" s="191"/>
      <c r="P539" s="199"/>
      <c r="Q539" s="8"/>
      <c r="R539" s="8"/>
    </row>
    <row r="540" ht="15.75" customHeight="1">
      <c r="A540" s="11"/>
      <c r="B540" s="186"/>
      <c r="C540" s="187"/>
      <c r="D540" s="188"/>
      <c r="E540" s="189"/>
      <c r="F540" s="189"/>
      <c r="G540" s="188"/>
      <c r="H540" s="188"/>
      <c r="I540" s="186"/>
      <c r="J540" s="187"/>
      <c r="K540" s="188"/>
      <c r="L540" s="190"/>
      <c r="M540" s="190"/>
      <c r="N540" s="191"/>
      <c r="O540" s="191"/>
      <c r="P540" s="199"/>
      <c r="Q540" s="8"/>
      <c r="R540" s="8"/>
    </row>
    <row r="541" ht="15.75" customHeight="1">
      <c r="A541" s="11"/>
      <c r="B541" s="186"/>
      <c r="C541" s="187"/>
      <c r="D541" s="188"/>
      <c r="E541" s="189"/>
      <c r="F541" s="189"/>
      <c r="G541" s="188"/>
      <c r="H541" s="188"/>
      <c r="I541" s="186"/>
      <c r="J541" s="187"/>
      <c r="K541" s="188"/>
      <c r="L541" s="190"/>
      <c r="M541" s="190"/>
      <c r="N541" s="191"/>
      <c r="O541" s="191"/>
      <c r="P541" s="199"/>
      <c r="Q541" s="8"/>
      <c r="R541" s="8"/>
    </row>
    <row r="542" ht="15.75" customHeight="1">
      <c r="A542" s="11"/>
      <c r="B542" s="186"/>
      <c r="C542" s="187"/>
      <c r="D542" s="188"/>
      <c r="E542" s="189"/>
      <c r="F542" s="189"/>
      <c r="G542" s="188"/>
      <c r="H542" s="188"/>
      <c r="I542" s="186"/>
      <c r="J542" s="187"/>
      <c r="K542" s="188"/>
      <c r="L542" s="190"/>
      <c r="M542" s="190"/>
      <c r="N542" s="191"/>
      <c r="O542" s="191"/>
      <c r="P542" s="199"/>
      <c r="Q542" s="8"/>
      <c r="R542" s="8"/>
    </row>
    <row r="543" ht="15.75" customHeight="1">
      <c r="A543" s="11"/>
      <c r="B543" s="186"/>
      <c r="C543" s="187"/>
      <c r="D543" s="188"/>
      <c r="E543" s="189"/>
      <c r="F543" s="189"/>
      <c r="G543" s="188"/>
      <c r="H543" s="188"/>
      <c r="I543" s="186"/>
      <c r="J543" s="187"/>
      <c r="K543" s="188"/>
      <c r="L543" s="190"/>
      <c r="M543" s="190"/>
      <c r="N543" s="191"/>
      <c r="O543" s="191"/>
      <c r="P543" s="199"/>
      <c r="Q543" s="8"/>
      <c r="R543" s="8"/>
    </row>
    <row r="544" ht="15.75" customHeight="1">
      <c r="A544" s="11"/>
      <c r="B544" s="186"/>
      <c r="C544" s="187"/>
      <c r="D544" s="188"/>
      <c r="E544" s="189"/>
      <c r="F544" s="189"/>
      <c r="G544" s="188"/>
      <c r="H544" s="188"/>
      <c r="I544" s="186"/>
      <c r="J544" s="187"/>
      <c r="K544" s="188"/>
      <c r="L544" s="190"/>
      <c r="M544" s="190"/>
      <c r="N544" s="191"/>
      <c r="O544" s="191"/>
      <c r="P544" s="199"/>
      <c r="Q544" s="8"/>
      <c r="R544" s="8"/>
    </row>
    <row r="545" ht="15.75" customHeight="1">
      <c r="A545" s="11"/>
      <c r="B545" s="186"/>
      <c r="C545" s="187"/>
      <c r="D545" s="188"/>
      <c r="E545" s="189"/>
      <c r="F545" s="189"/>
      <c r="G545" s="188"/>
      <c r="H545" s="188"/>
      <c r="I545" s="186"/>
      <c r="J545" s="187"/>
      <c r="K545" s="188"/>
      <c r="L545" s="190"/>
      <c r="M545" s="190"/>
      <c r="N545" s="191"/>
      <c r="O545" s="191"/>
      <c r="P545" s="199"/>
      <c r="Q545" s="8"/>
      <c r="R545" s="8"/>
    </row>
    <row r="546" ht="15.75" customHeight="1">
      <c r="A546" s="11"/>
      <c r="B546" s="186"/>
      <c r="C546" s="187"/>
      <c r="D546" s="188"/>
      <c r="E546" s="189"/>
      <c r="F546" s="189"/>
      <c r="G546" s="188"/>
      <c r="H546" s="188"/>
      <c r="I546" s="186"/>
      <c r="J546" s="187"/>
      <c r="K546" s="188"/>
      <c r="L546" s="190"/>
      <c r="M546" s="190"/>
      <c r="N546" s="191"/>
      <c r="O546" s="191"/>
      <c r="P546" s="199"/>
      <c r="Q546" s="8"/>
      <c r="R546" s="8"/>
    </row>
    <row r="547" ht="15.75" customHeight="1">
      <c r="A547" s="11"/>
      <c r="B547" s="186"/>
      <c r="C547" s="187"/>
      <c r="D547" s="188"/>
      <c r="E547" s="189"/>
      <c r="F547" s="189"/>
      <c r="G547" s="188"/>
      <c r="H547" s="188"/>
      <c r="I547" s="186"/>
      <c r="J547" s="187"/>
      <c r="K547" s="188"/>
      <c r="L547" s="190"/>
      <c r="M547" s="190"/>
      <c r="N547" s="191"/>
      <c r="O547" s="191"/>
      <c r="P547" s="199"/>
      <c r="Q547" s="8"/>
      <c r="R547" s="8"/>
    </row>
    <row r="548" ht="15.75" customHeight="1">
      <c r="A548" s="11"/>
      <c r="B548" s="186"/>
      <c r="C548" s="187"/>
      <c r="D548" s="188"/>
      <c r="E548" s="189"/>
      <c r="F548" s="189"/>
      <c r="G548" s="188"/>
      <c r="H548" s="188"/>
      <c r="I548" s="186"/>
      <c r="J548" s="187"/>
      <c r="K548" s="188"/>
      <c r="L548" s="190"/>
      <c r="M548" s="190"/>
      <c r="N548" s="191"/>
      <c r="O548" s="191"/>
      <c r="P548" s="199"/>
      <c r="Q548" s="8"/>
      <c r="R548" s="8"/>
    </row>
    <row r="549" ht="15.75" customHeight="1">
      <c r="A549" s="11"/>
      <c r="B549" s="186"/>
      <c r="C549" s="187"/>
      <c r="D549" s="188"/>
      <c r="E549" s="189"/>
      <c r="F549" s="189"/>
      <c r="G549" s="188"/>
      <c r="H549" s="188"/>
      <c r="I549" s="186"/>
      <c r="J549" s="187"/>
      <c r="K549" s="188"/>
      <c r="L549" s="190"/>
      <c r="M549" s="190"/>
      <c r="N549" s="191"/>
      <c r="O549" s="191"/>
      <c r="P549" s="199"/>
      <c r="Q549" s="8"/>
      <c r="R549" s="8"/>
    </row>
    <row r="550" ht="15.75" customHeight="1">
      <c r="A550" s="11"/>
      <c r="B550" s="186"/>
      <c r="C550" s="187"/>
      <c r="D550" s="188"/>
      <c r="E550" s="189"/>
      <c r="F550" s="189"/>
      <c r="G550" s="188"/>
      <c r="H550" s="188"/>
      <c r="I550" s="186"/>
      <c r="J550" s="187"/>
      <c r="K550" s="188"/>
      <c r="L550" s="190"/>
      <c r="M550" s="190"/>
      <c r="N550" s="191"/>
      <c r="O550" s="191"/>
      <c r="P550" s="199"/>
      <c r="Q550" s="8"/>
      <c r="R550" s="8"/>
    </row>
    <row r="551" ht="15.75" customHeight="1">
      <c r="A551" s="11"/>
      <c r="B551" s="186"/>
      <c r="C551" s="187"/>
      <c r="D551" s="188"/>
      <c r="E551" s="189"/>
      <c r="F551" s="189"/>
      <c r="G551" s="188"/>
      <c r="H551" s="188"/>
      <c r="I551" s="186"/>
      <c r="J551" s="187"/>
      <c r="K551" s="188"/>
      <c r="L551" s="190"/>
      <c r="M551" s="190"/>
      <c r="N551" s="191"/>
      <c r="O551" s="191"/>
      <c r="P551" s="199"/>
      <c r="Q551" s="8"/>
      <c r="R551" s="8"/>
    </row>
    <row r="552" ht="15.75" customHeight="1">
      <c r="A552" s="11"/>
      <c r="B552" s="186"/>
      <c r="C552" s="187"/>
      <c r="D552" s="188"/>
      <c r="E552" s="189"/>
      <c r="F552" s="189"/>
      <c r="G552" s="188"/>
      <c r="H552" s="188"/>
      <c r="I552" s="186"/>
      <c r="J552" s="187"/>
      <c r="K552" s="188"/>
      <c r="L552" s="190"/>
      <c r="M552" s="190"/>
      <c r="N552" s="191"/>
      <c r="O552" s="191"/>
      <c r="P552" s="199"/>
      <c r="Q552" s="8"/>
      <c r="R552" s="8"/>
    </row>
    <row r="553" ht="15.75" customHeight="1">
      <c r="A553" s="11"/>
      <c r="B553" s="186"/>
      <c r="C553" s="187"/>
      <c r="D553" s="188"/>
      <c r="E553" s="189"/>
      <c r="F553" s="189"/>
      <c r="G553" s="188"/>
      <c r="H553" s="188"/>
      <c r="I553" s="186"/>
      <c r="J553" s="187"/>
      <c r="K553" s="188"/>
      <c r="L553" s="190"/>
      <c r="M553" s="190"/>
      <c r="N553" s="191"/>
      <c r="O553" s="191"/>
      <c r="P553" s="199"/>
      <c r="Q553" s="8"/>
      <c r="R553" s="8"/>
    </row>
    <row r="554" ht="15.75" customHeight="1">
      <c r="A554" s="11"/>
      <c r="B554" s="186"/>
      <c r="C554" s="187"/>
      <c r="D554" s="188"/>
      <c r="E554" s="189"/>
      <c r="F554" s="189"/>
      <c r="G554" s="188"/>
      <c r="H554" s="188"/>
      <c r="I554" s="186"/>
      <c r="J554" s="187"/>
      <c r="K554" s="188"/>
      <c r="L554" s="190"/>
      <c r="M554" s="190"/>
      <c r="N554" s="191"/>
      <c r="O554" s="191"/>
      <c r="P554" s="199"/>
      <c r="Q554" s="8"/>
      <c r="R554" s="8"/>
    </row>
    <row r="555" ht="15.75" customHeight="1">
      <c r="A555" s="11"/>
      <c r="B555" s="186"/>
      <c r="C555" s="187"/>
      <c r="D555" s="188"/>
      <c r="E555" s="189"/>
      <c r="F555" s="189"/>
      <c r="G555" s="188"/>
      <c r="H555" s="188"/>
      <c r="I555" s="186"/>
      <c r="J555" s="187"/>
      <c r="K555" s="188"/>
      <c r="L555" s="190"/>
      <c r="M555" s="190"/>
      <c r="N555" s="191"/>
      <c r="O555" s="191"/>
      <c r="P555" s="199"/>
      <c r="Q555" s="8"/>
      <c r="R555" s="8"/>
    </row>
    <row r="556" ht="15.75" customHeight="1">
      <c r="A556" s="11"/>
      <c r="B556" s="186"/>
      <c r="C556" s="187"/>
      <c r="D556" s="188"/>
      <c r="E556" s="189"/>
      <c r="F556" s="189"/>
      <c r="G556" s="188"/>
      <c r="H556" s="188"/>
      <c r="I556" s="186"/>
      <c r="J556" s="187"/>
      <c r="K556" s="188"/>
      <c r="L556" s="190"/>
      <c r="M556" s="190"/>
      <c r="N556" s="191"/>
      <c r="O556" s="191"/>
      <c r="P556" s="199"/>
      <c r="Q556" s="8"/>
      <c r="R556" s="8"/>
    </row>
    <row r="557" ht="15.75" customHeight="1">
      <c r="A557" s="11"/>
      <c r="B557" s="186"/>
      <c r="C557" s="187"/>
      <c r="D557" s="188"/>
      <c r="E557" s="189"/>
      <c r="F557" s="189"/>
      <c r="G557" s="188"/>
      <c r="H557" s="188"/>
      <c r="I557" s="186"/>
      <c r="J557" s="187"/>
      <c r="K557" s="188"/>
      <c r="L557" s="190"/>
      <c r="M557" s="190"/>
      <c r="N557" s="191"/>
      <c r="O557" s="191"/>
      <c r="P557" s="199"/>
      <c r="Q557" s="8"/>
      <c r="R557" s="8"/>
    </row>
    <row r="558" ht="15.75" customHeight="1">
      <c r="A558" s="11"/>
      <c r="B558" s="186"/>
      <c r="C558" s="187"/>
      <c r="D558" s="188"/>
      <c r="E558" s="189"/>
      <c r="F558" s="189"/>
      <c r="G558" s="188"/>
      <c r="H558" s="188"/>
      <c r="I558" s="186"/>
      <c r="J558" s="187"/>
      <c r="K558" s="188"/>
      <c r="L558" s="190"/>
      <c r="M558" s="190"/>
      <c r="N558" s="191"/>
      <c r="O558" s="191"/>
      <c r="P558" s="199"/>
      <c r="Q558" s="8"/>
      <c r="R558" s="8"/>
    </row>
    <row r="559" ht="15.75" customHeight="1">
      <c r="A559" s="11"/>
      <c r="B559" s="186"/>
      <c r="C559" s="187"/>
      <c r="D559" s="188"/>
      <c r="E559" s="189"/>
      <c r="F559" s="189"/>
      <c r="G559" s="188"/>
      <c r="H559" s="188"/>
      <c r="I559" s="186"/>
      <c r="J559" s="187"/>
      <c r="K559" s="188"/>
      <c r="L559" s="190"/>
      <c r="M559" s="190"/>
      <c r="N559" s="191"/>
      <c r="O559" s="191"/>
      <c r="P559" s="199"/>
      <c r="Q559" s="8"/>
      <c r="R559" s="8"/>
    </row>
    <row r="560" ht="15.75" customHeight="1">
      <c r="A560" s="11"/>
      <c r="B560" s="186"/>
      <c r="C560" s="187"/>
      <c r="D560" s="188"/>
      <c r="E560" s="189"/>
      <c r="F560" s="189"/>
      <c r="G560" s="188"/>
      <c r="H560" s="188"/>
      <c r="I560" s="186"/>
      <c r="J560" s="187"/>
      <c r="K560" s="188"/>
      <c r="L560" s="190"/>
      <c r="M560" s="190"/>
      <c r="N560" s="191"/>
      <c r="O560" s="191"/>
      <c r="P560" s="199"/>
      <c r="Q560" s="8"/>
      <c r="R560" s="8"/>
    </row>
    <row r="561" ht="15.75" customHeight="1">
      <c r="A561" s="11"/>
      <c r="B561" s="186"/>
      <c r="C561" s="187"/>
      <c r="D561" s="188"/>
      <c r="E561" s="189"/>
      <c r="F561" s="189"/>
      <c r="G561" s="188"/>
      <c r="H561" s="188"/>
      <c r="I561" s="186"/>
      <c r="J561" s="187"/>
      <c r="K561" s="188"/>
      <c r="L561" s="190"/>
      <c r="M561" s="190"/>
      <c r="N561" s="191"/>
      <c r="O561" s="191"/>
      <c r="P561" s="199"/>
      <c r="Q561" s="8"/>
      <c r="R561" s="8"/>
    </row>
    <row r="562" ht="15.75" customHeight="1">
      <c r="A562" s="11"/>
      <c r="B562" s="186"/>
      <c r="C562" s="187"/>
      <c r="D562" s="188"/>
      <c r="E562" s="189"/>
      <c r="F562" s="189"/>
      <c r="G562" s="188"/>
      <c r="H562" s="188"/>
      <c r="I562" s="186"/>
      <c r="J562" s="187"/>
      <c r="K562" s="188"/>
      <c r="L562" s="190"/>
      <c r="M562" s="190"/>
      <c r="N562" s="191"/>
      <c r="O562" s="191"/>
      <c r="P562" s="199"/>
      <c r="Q562" s="8"/>
      <c r="R562" s="8"/>
    </row>
    <row r="563" ht="15.75" customHeight="1">
      <c r="A563" s="11"/>
      <c r="B563" s="186"/>
      <c r="C563" s="187"/>
      <c r="D563" s="188"/>
      <c r="E563" s="189"/>
      <c r="F563" s="189"/>
      <c r="G563" s="188"/>
      <c r="H563" s="188"/>
      <c r="I563" s="186"/>
      <c r="J563" s="187"/>
      <c r="K563" s="188"/>
      <c r="L563" s="190"/>
      <c r="M563" s="190"/>
      <c r="N563" s="191"/>
      <c r="O563" s="191"/>
      <c r="P563" s="199"/>
      <c r="Q563" s="8"/>
      <c r="R563" s="8"/>
    </row>
    <row r="564" ht="15.75" customHeight="1">
      <c r="A564" s="11"/>
      <c r="B564" s="186"/>
      <c r="C564" s="187"/>
      <c r="D564" s="188"/>
      <c r="E564" s="189"/>
      <c r="F564" s="189"/>
      <c r="G564" s="188"/>
      <c r="H564" s="188"/>
      <c r="I564" s="186"/>
      <c r="J564" s="187"/>
      <c r="K564" s="188"/>
      <c r="L564" s="190"/>
      <c r="M564" s="190"/>
      <c r="N564" s="191"/>
      <c r="O564" s="191"/>
      <c r="P564" s="199"/>
      <c r="Q564" s="8"/>
      <c r="R564" s="8"/>
    </row>
    <row r="565" ht="15.75" customHeight="1">
      <c r="A565" s="11"/>
      <c r="B565" s="186"/>
      <c r="C565" s="187"/>
      <c r="D565" s="188"/>
      <c r="E565" s="189"/>
      <c r="F565" s="189"/>
      <c r="G565" s="188"/>
      <c r="H565" s="188"/>
      <c r="I565" s="186"/>
      <c r="J565" s="187"/>
      <c r="K565" s="188"/>
      <c r="L565" s="190"/>
      <c r="M565" s="190"/>
      <c r="N565" s="191"/>
      <c r="O565" s="191"/>
      <c r="P565" s="199"/>
      <c r="Q565" s="8"/>
      <c r="R565" s="8"/>
    </row>
    <row r="566" ht="15.75" customHeight="1">
      <c r="A566" s="11"/>
      <c r="B566" s="186"/>
      <c r="C566" s="187"/>
      <c r="D566" s="188"/>
      <c r="E566" s="189"/>
      <c r="F566" s="189"/>
      <c r="G566" s="188"/>
      <c r="H566" s="188"/>
      <c r="I566" s="186"/>
      <c r="J566" s="187"/>
      <c r="K566" s="188"/>
      <c r="L566" s="190"/>
      <c r="M566" s="190"/>
      <c r="N566" s="191"/>
      <c r="O566" s="191"/>
      <c r="P566" s="199"/>
      <c r="Q566" s="8"/>
      <c r="R566" s="8"/>
    </row>
    <row r="567" ht="15.75" customHeight="1">
      <c r="A567" s="11"/>
      <c r="B567" s="186"/>
      <c r="C567" s="187"/>
      <c r="D567" s="188"/>
      <c r="E567" s="189"/>
      <c r="F567" s="189"/>
      <c r="G567" s="188"/>
      <c r="H567" s="188"/>
      <c r="I567" s="186"/>
      <c r="J567" s="187"/>
      <c r="K567" s="188"/>
      <c r="L567" s="190"/>
      <c r="M567" s="190"/>
      <c r="N567" s="191"/>
      <c r="O567" s="191"/>
      <c r="P567" s="199"/>
      <c r="Q567" s="8"/>
      <c r="R567" s="8"/>
    </row>
    <row r="568" ht="15.75" customHeight="1">
      <c r="A568" s="11"/>
      <c r="B568" s="186"/>
      <c r="C568" s="187"/>
      <c r="D568" s="188"/>
      <c r="E568" s="189"/>
      <c r="F568" s="189"/>
      <c r="G568" s="188"/>
      <c r="H568" s="188"/>
      <c r="I568" s="186"/>
      <c r="J568" s="187"/>
      <c r="K568" s="188"/>
      <c r="L568" s="190"/>
      <c r="M568" s="190"/>
      <c r="N568" s="191"/>
      <c r="O568" s="191"/>
      <c r="P568" s="199"/>
      <c r="Q568" s="8"/>
      <c r="R568" s="8"/>
    </row>
    <row r="569" ht="15.75" customHeight="1">
      <c r="A569" s="11"/>
      <c r="B569" s="186"/>
      <c r="C569" s="187"/>
      <c r="D569" s="188"/>
      <c r="E569" s="189"/>
      <c r="F569" s="189"/>
      <c r="G569" s="188"/>
      <c r="H569" s="188"/>
      <c r="I569" s="186"/>
      <c r="J569" s="187"/>
      <c r="K569" s="188"/>
      <c r="L569" s="190"/>
      <c r="M569" s="190"/>
      <c r="N569" s="191"/>
      <c r="O569" s="191"/>
      <c r="P569" s="199"/>
      <c r="Q569" s="8"/>
      <c r="R569" s="8"/>
    </row>
    <row r="570" ht="15.75" customHeight="1">
      <c r="A570" s="11"/>
      <c r="B570" s="186"/>
      <c r="C570" s="187"/>
      <c r="D570" s="188"/>
      <c r="E570" s="189"/>
      <c r="F570" s="189"/>
      <c r="G570" s="188"/>
      <c r="H570" s="188"/>
      <c r="I570" s="186"/>
      <c r="J570" s="187"/>
      <c r="K570" s="188"/>
      <c r="L570" s="190"/>
      <c r="M570" s="190"/>
      <c r="N570" s="191"/>
      <c r="O570" s="191"/>
      <c r="P570" s="199"/>
      <c r="Q570" s="8"/>
      <c r="R570" s="8"/>
    </row>
    <row r="571" ht="15.75" customHeight="1">
      <c r="A571" s="11"/>
      <c r="B571" s="186"/>
      <c r="C571" s="187"/>
      <c r="D571" s="188"/>
      <c r="E571" s="189"/>
      <c r="F571" s="189"/>
      <c r="G571" s="188"/>
      <c r="H571" s="188"/>
      <c r="I571" s="186"/>
      <c r="J571" s="187"/>
      <c r="K571" s="188"/>
      <c r="L571" s="190"/>
      <c r="M571" s="190"/>
      <c r="N571" s="191"/>
      <c r="O571" s="191"/>
      <c r="P571" s="199"/>
      <c r="Q571" s="8"/>
      <c r="R571" s="8"/>
    </row>
    <row r="572" ht="15.75" customHeight="1">
      <c r="A572" s="11"/>
      <c r="B572" s="186"/>
      <c r="C572" s="187"/>
      <c r="D572" s="188"/>
      <c r="E572" s="189"/>
      <c r="F572" s="189"/>
      <c r="G572" s="188"/>
      <c r="H572" s="188"/>
      <c r="I572" s="186"/>
      <c r="J572" s="187"/>
      <c r="K572" s="188"/>
      <c r="L572" s="190"/>
      <c r="M572" s="190"/>
      <c r="N572" s="191"/>
      <c r="O572" s="191"/>
      <c r="P572" s="199"/>
      <c r="Q572" s="8"/>
      <c r="R572" s="8"/>
    </row>
    <row r="573" ht="15.75" customHeight="1">
      <c r="A573" s="11"/>
      <c r="B573" s="186"/>
      <c r="C573" s="187"/>
      <c r="D573" s="188"/>
      <c r="E573" s="189"/>
      <c r="F573" s="189"/>
      <c r="G573" s="188"/>
      <c r="H573" s="188"/>
      <c r="I573" s="186"/>
      <c r="J573" s="187"/>
      <c r="K573" s="188"/>
      <c r="L573" s="190"/>
      <c r="M573" s="190"/>
      <c r="N573" s="191"/>
      <c r="O573" s="191"/>
      <c r="P573" s="199"/>
      <c r="Q573" s="8"/>
      <c r="R573" s="8"/>
    </row>
    <row r="574" ht="15.75" customHeight="1">
      <c r="A574" s="11"/>
      <c r="B574" s="186"/>
      <c r="C574" s="187"/>
      <c r="D574" s="188"/>
      <c r="E574" s="189"/>
      <c r="F574" s="189"/>
      <c r="G574" s="188"/>
      <c r="H574" s="188"/>
      <c r="I574" s="186"/>
      <c r="J574" s="187"/>
      <c r="K574" s="188"/>
      <c r="L574" s="190"/>
      <c r="M574" s="190"/>
      <c r="N574" s="191"/>
      <c r="O574" s="191"/>
      <c r="P574" s="199"/>
      <c r="Q574" s="8"/>
      <c r="R574" s="8"/>
    </row>
    <row r="575" ht="15.75" customHeight="1">
      <c r="A575" s="11"/>
      <c r="B575" s="186"/>
      <c r="C575" s="187"/>
      <c r="D575" s="188"/>
      <c r="E575" s="189"/>
      <c r="F575" s="189"/>
      <c r="G575" s="188"/>
      <c r="H575" s="188"/>
      <c r="I575" s="186"/>
      <c r="J575" s="187"/>
      <c r="K575" s="188"/>
      <c r="L575" s="190"/>
      <c r="M575" s="190"/>
      <c r="N575" s="191"/>
      <c r="O575" s="191"/>
      <c r="P575" s="199"/>
      <c r="Q575" s="8"/>
      <c r="R575" s="8"/>
    </row>
    <row r="576" ht="15.75" customHeight="1">
      <c r="A576" s="11"/>
      <c r="B576" s="186"/>
      <c r="C576" s="187"/>
      <c r="D576" s="188"/>
      <c r="E576" s="189"/>
      <c r="F576" s="189"/>
      <c r="G576" s="188"/>
      <c r="H576" s="188"/>
      <c r="I576" s="186"/>
      <c r="J576" s="187"/>
      <c r="K576" s="188"/>
      <c r="L576" s="190"/>
      <c r="M576" s="190"/>
      <c r="N576" s="191"/>
      <c r="O576" s="191"/>
      <c r="P576" s="199"/>
      <c r="Q576" s="8"/>
      <c r="R576" s="8"/>
    </row>
    <row r="577" ht="15.75" customHeight="1">
      <c r="A577" s="11"/>
      <c r="B577" s="186"/>
      <c r="C577" s="187"/>
      <c r="D577" s="188"/>
      <c r="E577" s="189"/>
      <c r="F577" s="189"/>
      <c r="G577" s="188"/>
      <c r="H577" s="188"/>
      <c r="I577" s="186"/>
      <c r="J577" s="187"/>
      <c r="K577" s="188"/>
      <c r="L577" s="190"/>
      <c r="M577" s="190"/>
      <c r="N577" s="191"/>
      <c r="O577" s="191"/>
      <c r="P577" s="199"/>
      <c r="Q577" s="8"/>
      <c r="R577" s="8"/>
    </row>
    <row r="578" ht="15.75" customHeight="1">
      <c r="A578" s="11"/>
      <c r="B578" s="186"/>
      <c r="C578" s="187"/>
      <c r="D578" s="188"/>
      <c r="E578" s="189"/>
      <c r="F578" s="189"/>
      <c r="G578" s="188"/>
      <c r="H578" s="188"/>
      <c r="I578" s="186"/>
      <c r="J578" s="187"/>
      <c r="K578" s="188"/>
      <c r="L578" s="190"/>
      <c r="M578" s="190"/>
      <c r="N578" s="191"/>
      <c r="O578" s="191"/>
      <c r="P578" s="199"/>
      <c r="Q578" s="8"/>
      <c r="R578" s="8"/>
    </row>
    <row r="579" ht="15.75" customHeight="1">
      <c r="A579" s="11"/>
      <c r="B579" s="186"/>
      <c r="C579" s="187"/>
      <c r="D579" s="188"/>
      <c r="E579" s="189"/>
      <c r="F579" s="189"/>
      <c r="G579" s="188"/>
      <c r="H579" s="188"/>
      <c r="I579" s="186"/>
      <c r="J579" s="187"/>
      <c r="K579" s="188"/>
      <c r="L579" s="190"/>
      <c r="M579" s="190"/>
      <c r="N579" s="191"/>
      <c r="O579" s="191"/>
      <c r="P579" s="199"/>
      <c r="Q579" s="8"/>
      <c r="R579" s="8"/>
    </row>
    <row r="580" ht="15.75" customHeight="1">
      <c r="A580" s="11"/>
      <c r="B580" s="186"/>
      <c r="C580" s="187"/>
      <c r="D580" s="188"/>
      <c r="E580" s="189"/>
      <c r="F580" s="189"/>
      <c r="G580" s="188"/>
      <c r="H580" s="188"/>
      <c r="I580" s="186"/>
      <c r="J580" s="187"/>
      <c r="K580" s="188"/>
      <c r="L580" s="190"/>
      <c r="M580" s="190"/>
      <c r="N580" s="191"/>
      <c r="O580" s="191"/>
      <c r="P580" s="199"/>
      <c r="Q580" s="8"/>
      <c r="R580" s="8"/>
    </row>
    <row r="581" ht="15.75" customHeight="1">
      <c r="A581" s="11"/>
      <c r="B581" s="186"/>
      <c r="C581" s="187"/>
      <c r="D581" s="188"/>
      <c r="E581" s="189"/>
      <c r="F581" s="189"/>
      <c r="G581" s="188"/>
      <c r="H581" s="188"/>
      <c r="I581" s="186"/>
      <c r="J581" s="187"/>
      <c r="K581" s="188"/>
      <c r="L581" s="190"/>
      <c r="M581" s="190"/>
      <c r="N581" s="191"/>
      <c r="O581" s="191"/>
      <c r="P581" s="199"/>
      <c r="Q581" s="8"/>
      <c r="R581" s="8"/>
    </row>
    <row r="582" ht="15.75" customHeight="1">
      <c r="A582" s="11"/>
      <c r="B582" s="186"/>
      <c r="C582" s="187"/>
      <c r="D582" s="188"/>
      <c r="E582" s="189"/>
      <c r="F582" s="189"/>
      <c r="G582" s="188"/>
      <c r="H582" s="188"/>
      <c r="I582" s="186"/>
      <c r="J582" s="187"/>
      <c r="K582" s="188"/>
      <c r="L582" s="190"/>
      <c r="M582" s="190"/>
      <c r="N582" s="191"/>
      <c r="O582" s="191"/>
      <c r="P582" s="199"/>
      <c r="Q582" s="8"/>
      <c r="R582" s="8"/>
    </row>
    <row r="583" ht="15.75" customHeight="1">
      <c r="A583" s="11"/>
      <c r="B583" s="186"/>
      <c r="C583" s="187"/>
      <c r="D583" s="188"/>
      <c r="E583" s="189"/>
      <c r="F583" s="189"/>
      <c r="G583" s="188"/>
      <c r="H583" s="188"/>
      <c r="I583" s="186"/>
      <c r="J583" s="187"/>
      <c r="K583" s="188"/>
      <c r="L583" s="190"/>
      <c r="M583" s="190"/>
      <c r="N583" s="191"/>
      <c r="O583" s="191"/>
      <c r="P583" s="199"/>
      <c r="Q583" s="8"/>
      <c r="R583" s="8"/>
    </row>
    <row r="584" ht="15.75" customHeight="1">
      <c r="A584" s="11"/>
      <c r="B584" s="186"/>
      <c r="C584" s="187"/>
      <c r="D584" s="188"/>
      <c r="E584" s="189"/>
      <c r="F584" s="189"/>
      <c r="G584" s="188"/>
      <c r="H584" s="188"/>
      <c r="I584" s="186"/>
      <c r="J584" s="187"/>
      <c r="K584" s="188"/>
      <c r="L584" s="190"/>
      <c r="M584" s="190"/>
      <c r="N584" s="191"/>
      <c r="O584" s="191"/>
      <c r="P584" s="199"/>
      <c r="Q584" s="8"/>
      <c r="R584" s="8"/>
    </row>
    <row r="585" ht="15.75" customHeight="1">
      <c r="A585" s="11"/>
      <c r="B585" s="186"/>
      <c r="C585" s="187"/>
      <c r="D585" s="188"/>
      <c r="E585" s="189"/>
      <c r="F585" s="189"/>
      <c r="G585" s="188"/>
      <c r="H585" s="188"/>
      <c r="I585" s="186"/>
      <c r="J585" s="187"/>
      <c r="K585" s="188"/>
      <c r="L585" s="190"/>
      <c r="M585" s="190"/>
      <c r="N585" s="191"/>
      <c r="O585" s="191"/>
      <c r="P585" s="199"/>
      <c r="Q585" s="8"/>
      <c r="R585" s="8"/>
    </row>
    <row r="586" ht="15.75" customHeight="1">
      <c r="A586" s="11"/>
      <c r="B586" s="186"/>
      <c r="C586" s="187"/>
      <c r="D586" s="188"/>
      <c r="E586" s="189"/>
      <c r="F586" s="189"/>
      <c r="G586" s="188"/>
      <c r="H586" s="188"/>
      <c r="I586" s="186"/>
      <c r="J586" s="187"/>
      <c r="K586" s="188"/>
      <c r="L586" s="190"/>
      <c r="M586" s="190"/>
      <c r="N586" s="191"/>
      <c r="O586" s="191"/>
      <c r="P586" s="199"/>
      <c r="Q586" s="8"/>
      <c r="R586" s="8"/>
    </row>
    <row r="587" ht="15.75" customHeight="1">
      <c r="A587" s="11"/>
      <c r="B587" s="186"/>
      <c r="C587" s="187"/>
      <c r="D587" s="188"/>
      <c r="E587" s="189"/>
      <c r="F587" s="189"/>
      <c r="G587" s="188"/>
      <c r="H587" s="188"/>
      <c r="I587" s="186"/>
      <c r="J587" s="187"/>
      <c r="K587" s="188"/>
      <c r="L587" s="190"/>
      <c r="M587" s="190"/>
      <c r="N587" s="191"/>
      <c r="O587" s="191"/>
      <c r="P587" s="199"/>
      <c r="Q587" s="8"/>
      <c r="R587" s="8"/>
    </row>
    <row r="588" ht="15.75" customHeight="1">
      <c r="A588" s="11"/>
      <c r="B588" s="186"/>
      <c r="C588" s="187"/>
      <c r="D588" s="188"/>
      <c r="E588" s="189"/>
      <c r="F588" s="189"/>
      <c r="G588" s="188"/>
      <c r="H588" s="188"/>
      <c r="I588" s="186"/>
      <c r="J588" s="187"/>
      <c r="K588" s="188"/>
      <c r="L588" s="190"/>
      <c r="M588" s="190"/>
      <c r="N588" s="191"/>
      <c r="O588" s="191"/>
      <c r="P588" s="199"/>
      <c r="Q588" s="8"/>
      <c r="R588" s="8"/>
    </row>
    <row r="589" ht="15.75" customHeight="1">
      <c r="A589" s="11"/>
      <c r="B589" s="186"/>
      <c r="C589" s="187"/>
      <c r="D589" s="188"/>
      <c r="E589" s="189"/>
      <c r="F589" s="189"/>
      <c r="G589" s="188"/>
      <c r="H589" s="188"/>
      <c r="I589" s="186"/>
      <c r="J589" s="187"/>
      <c r="K589" s="188"/>
      <c r="L589" s="190"/>
      <c r="M589" s="190"/>
      <c r="N589" s="191"/>
      <c r="O589" s="191"/>
      <c r="P589" s="199"/>
      <c r="Q589" s="8"/>
      <c r="R589" s="8"/>
    </row>
    <row r="590" ht="15.75" customHeight="1">
      <c r="A590" s="11"/>
      <c r="B590" s="186"/>
      <c r="C590" s="187"/>
      <c r="D590" s="188"/>
      <c r="E590" s="189"/>
      <c r="F590" s="189"/>
      <c r="G590" s="188"/>
      <c r="H590" s="188"/>
      <c r="I590" s="186"/>
      <c r="J590" s="187"/>
      <c r="K590" s="188"/>
      <c r="L590" s="190"/>
      <c r="M590" s="190"/>
      <c r="N590" s="191"/>
      <c r="O590" s="191"/>
      <c r="P590" s="199"/>
      <c r="Q590" s="8"/>
      <c r="R590" s="8"/>
    </row>
    <row r="591" ht="15.75" customHeight="1">
      <c r="A591" s="11"/>
      <c r="B591" s="186"/>
      <c r="C591" s="187"/>
      <c r="D591" s="188"/>
      <c r="E591" s="189"/>
      <c r="F591" s="189"/>
      <c r="G591" s="188"/>
      <c r="H591" s="188"/>
      <c r="I591" s="186"/>
      <c r="J591" s="187"/>
      <c r="K591" s="188"/>
      <c r="L591" s="190"/>
      <c r="M591" s="190"/>
      <c r="N591" s="191"/>
      <c r="O591" s="191"/>
      <c r="P591" s="199"/>
      <c r="Q591" s="8"/>
      <c r="R591" s="8"/>
    </row>
    <row r="592" ht="15.75" customHeight="1">
      <c r="A592" s="11"/>
      <c r="B592" s="186"/>
      <c r="C592" s="187"/>
      <c r="D592" s="188"/>
      <c r="E592" s="189"/>
      <c r="F592" s="189"/>
      <c r="G592" s="188"/>
      <c r="H592" s="188"/>
      <c r="I592" s="186"/>
      <c r="J592" s="187"/>
      <c r="K592" s="188"/>
      <c r="L592" s="190"/>
      <c r="M592" s="190"/>
      <c r="N592" s="191"/>
      <c r="O592" s="191"/>
      <c r="P592" s="199"/>
      <c r="Q592" s="8"/>
      <c r="R592" s="8"/>
    </row>
    <row r="593" ht="15.75" customHeight="1">
      <c r="A593" s="11"/>
      <c r="B593" s="186"/>
      <c r="C593" s="187"/>
      <c r="D593" s="188"/>
      <c r="E593" s="189"/>
      <c r="F593" s="189"/>
      <c r="G593" s="188"/>
      <c r="H593" s="188"/>
      <c r="I593" s="186"/>
      <c r="J593" s="187"/>
      <c r="K593" s="188"/>
      <c r="L593" s="190"/>
      <c r="M593" s="190"/>
      <c r="N593" s="191"/>
      <c r="O593" s="191"/>
      <c r="P593" s="199"/>
      <c r="Q593" s="8"/>
      <c r="R593" s="8"/>
    </row>
    <row r="594" ht="15.75" customHeight="1">
      <c r="A594" s="11"/>
      <c r="B594" s="186"/>
      <c r="C594" s="187"/>
      <c r="D594" s="188"/>
      <c r="E594" s="189"/>
      <c r="F594" s="189"/>
      <c r="G594" s="188"/>
      <c r="H594" s="188"/>
      <c r="I594" s="186"/>
      <c r="J594" s="187"/>
      <c r="K594" s="188"/>
      <c r="L594" s="190"/>
      <c r="M594" s="190"/>
      <c r="N594" s="191"/>
      <c r="O594" s="191"/>
      <c r="P594" s="199"/>
      <c r="Q594" s="8"/>
      <c r="R594" s="8"/>
    </row>
    <row r="595" ht="15.75" customHeight="1">
      <c r="A595" s="11"/>
      <c r="B595" s="186"/>
      <c r="C595" s="187"/>
      <c r="D595" s="188"/>
      <c r="E595" s="189"/>
      <c r="F595" s="189"/>
      <c r="G595" s="188"/>
      <c r="H595" s="188"/>
      <c r="I595" s="186"/>
      <c r="J595" s="187"/>
      <c r="K595" s="188"/>
      <c r="L595" s="190"/>
      <c r="M595" s="190"/>
      <c r="N595" s="191"/>
      <c r="O595" s="191"/>
      <c r="P595" s="199"/>
      <c r="Q595" s="8"/>
      <c r="R595" s="8"/>
    </row>
    <row r="596" ht="15.75" customHeight="1">
      <c r="A596" s="11"/>
      <c r="B596" s="186"/>
      <c r="C596" s="187"/>
      <c r="D596" s="188"/>
      <c r="E596" s="189"/>
      <c r="F596" s="189"/>
      <c r="G596" s="188"/>
      <c r="H596" s="188"/>
      <c r="I596" s="186"/>
      <c r="J596" s="187"/>
      <c r="K596" s="188"/>
      <c r="L596" s="190"/>
      <c r="M596" s="190"/>
      <c r="N596" s="191"/>
      <c r="O596" s="191"/>
      <c r="P596" s="199"/>
      <c r="Q596" s="8"/>
      <c r="R596" s="8"/>
    </row>
    <row r="597" ht="15.75" customHeight="1">
      <c r="A597" s="11"/>
      <c r="B597" s="186"/>
      <c r="C597" s="187"/>
      <c r="D597" s="188"/>
      <c r="E597" s="189"/>
      <c r="F597" s="189"/>
      <c r="G597" s="188"/>
      <c r="H597" s="188"/>
      <c r="I597" s="186"/>
      <c r="J597" s="187"/>
      <c r="K597" s="188"/>
      <c r="L597" s="190"/>
      <c r="M597" s="190"/>
      <c r="N597" s="191"/>
      <c r="O597" s="191"/>
      <c r="P597" s="199"/>
      <c r="Q597" s="8"/>
      <c r="R597" s="8"/>
    </row>
    <row r="598" ht="15.75" customHeight="1">
      <c r="A598" s="11"/>
      <c r="B598" s="186"/>
      <c r="C598" s="187"/>
      <c r="D598" s="188"/>
      <c r="E598" s="189"/>
      <c r="F598" s="189"/>
      <c r="G598" s="188"/>
      <c r="H598" s="188"/>
      <c r="I598" s="186"/>
      <c r="J598" s="187"/>
      <c r="K598" s="188"/>
      <c r="L598" s="190"/>
      <c r="M598" s="190"/>
      <c r="N598" s="191"/>
      <c r="O598" s="191"/>
      <c r="P598" s="199"/>
      <c r="Q598" s="8"/>
      <c r="R598" s="8"/>
    </row>
    <row r="599" ht="15.75" customHeight="1">
      <c r="A599" s="11"/>
      <c r="B599" s="186"/>
      <c r="C599" s="187"/>
      <c r="D599" s="188"/>
      <c r="E599" s="189"/>
      <c r="F599" s="189"/>
      <c r="G599" s="188"/>
      <c r="H599" s="188"/>
      <c r="I599" s="186"/>
      <c r="J599" s="187"/>
      <c r="K599" s="188"/>
      <c r="L599" s="190"/>
      <c r="M599" s="190"/>
      <c r="N599" s="191"/>
      <c r="O599" s="191"/>
      <c r="P599" s="199"/>
      <c r="Q599" s="8"/>
      <c r="R599" s="8"/>
    </row>
    <row r="600" ht="15.75" customHeight="1">
      <c r="A600" s="11"/>
      <c r="B600" s="186"/>
      <c r="C600" s="187"/>
      <c r="D600" s="188"/>
      <c r="E600" s="189"/>
      <c r="F600" s="189"/>
      <c r="G600" s="188"/>
      <c r="H600" s="188"/>
      <c r="I600" s="186"/>
      <c r="J600" s="187"/>
      <c r="K600" s="188"/>
      <c r="L600" s="190"/>
      <c r="M600" s="190"/>
      <c r="N600" s="191"/>
      <c r="O600" s="191"/>
      <c r="P600" s="199"/>
      <c r="Q600" s="8"/>
      <c r="R600" s="8"/>
    </row>
    <row r="601" ht="15.75" customHeight="1">
      <c r="A601" s="11"/>
      <c r="B601" s="186"/>
      <c r="C601" s="187"/>
      <c r="D601" s="188"/>
      <c r="E601" s="189"/>
      <c r="F601" s="189"/>
      <c r="G601" s="188"/>
      <c r="H601" s="188"/>
      <c r="I601" s="186"/>
      <c r="J601" s="187"/>
      <c r="K601" s="188"/>
      <c r="L601" s="190"/>
      <c r="M601" s="190"/>
      <c r="N601" s="191"/>
      <c r="O601" s="191"/>
      <c r="P601" s="199"/>
      <c r="Q601" s="8"/>
      <c r="R601" s="8"/>
    </row>
    <row r="602" ht="15.75" customHeight="1">
      <c r="A602" s="11"/>
      <c r="B602" s="186"/>
      <c r="C602" s="187"/>
      <c r="D602" s="188"/>
      <c r="E602" s="189"/>
      <c r="F602" s="189"/>
      <c r="G602" s="188"/>
      <c r="H602" s="188"/>
      <c r="I602" s="186"/>
      <c r="J602" s="187"/>
      <c r="K602" s="188"/>
      <c r="L602" s="190"/>
      <c r="M602" s="190"/>
      <c r="N602" s="191"/>
      <c r="O602" s="191"/>
      <c r="P602" s="199"/>
      <c r="Q602" s="8"/>
      <c r="R602" s="8"/>
    </row>
    <row r="603" ht="15.75" customHeight="1">
      <c r="A603" s="11"/>
      <c r="B603" s="186"/>
      <c r="C603" s="187"/>
      <c r="D603" s="188"/>
      <c r="E603" s="189"/>
      <c r="F603" s="189"/>
      <c r="G603" s="188"/>
      <c r="H603" s="188"/>
      <c r="I603" s="186"/>
      <c r="J603" s="187"/>
      <c r="K603" s="188"/>
      <c r="L603" s="190"/>
      <c r="M603" s="190"/>
      <c r="N603" s="191"/>
      <c r="O603" s="191"/>
      <c r="P603" s="199"/>
      <c r="Q603" s="8"/>
      <c r="R603" s="8"/>
    </row>
    <row r="604" ht="15.75" customHeight="1">
      <c r="A604" s="11"/>
      <c r="B604" s="186"/>
      <c r="C604" s="187"/>
      <c r="D604" s="188"/>
      <c r="E604" s="189"/>
      <c r="F604" s="189"/>
      <c r="G604" s="188"/>
      <c r="H604" s="188"/>
      <c r="I604" s="186"/>
      <c r="J604" s="187"/>
      <c r="K604" s="188"/>
      <c r="L604" s="190"/>
      <c r="M604" s="190"/>
      <c r="N604" s="191"/>
      <c r="O604" s="191"/>
      <c r="P604" s="199"/>
      <c r="Q604" s="8"/>
      <c r="R604" s="8"/>
    </row>
    <row r="605" ht="15.75" customHeight="1">
      <c r="A605" s="11"/>
      <c r="B605" s="186"/>
      <c r="C605" s="187"/>
      <c r="D605" s="188"/>
      <c r="E605" s="189"/>
      <c r="F605" s="189"/>
      <c r="G605" s="188"/>
      <c r="H605" s="188"/>
      <c r="I605" s="186"/>
      <c r="J605" s="187"/>
      <c r="K605" s="188"/>
      <c r="L605" s="190"/>
      <c r="M605" s="190"/>
      <c r="N605" s="191"/>
      <c r="O605" s="191"/>
      <c r="P605" s="199"/>
      <c r="Q605" s="8"/>
      <c r="R605" s="8"/>
    </row>
    <row r="606" ht="15.75" customHeight="1">
      <c r="A606" s="11"/>
      <c r="B606" s="186"/>
      <c r="C606" s="187"/>
      <c r="D606" s="188"/>
      <c r="E606" s="189"/>
      <c r="F606" s="189"/>
      <c r="G606" s="188"/>
      <c r="H606" s="188"/>
      <c r="I606" s="186"/>
      <c r="J606" s="187"/>
      <c r="K606" s="188"/>
      <c r="L606" s="190"/>
      <c r="M606" s="190"/>
      <c r="N606" s="191"/>
      <c r="O606" s="191"/>
      <c r="P606" s="199"/>
      <c r="Q606" s="8"/>
      <c r="R606" s="8"/>
    </row>
    <row r="607" ht="15.75" customHeight="1">
      <c r="A607" s="11"/>
      <c r="B607" s="186"/>
      <c r="C607" s="187"/>
      <c r="D607" s="188"/>
      <c r="E607" s="189"/>
      <c r="F607" s="189"/>
      <c r="G607" s="188"/>
      <c r="H607" s="188"/>
      <c r="I607" s="186"/>
      <c r="J607" s="187"/>
      <c r="K607" s="188"/>
      <c r="L607" s="190"/>
      <c r="M607" s="190"/>
      <c r="N607" s="191"/>
      <c r="O607" s="191"/>
      <c r="P607" s="199"/>
      <c r="Q607" s="8"/>
      <c r="R607" s="8"/>
    </row>
    <row r="608" ht="15.75" customHeight="1">
      <c r="A608" s="11"/>
      <c r="B608" s="186"/>
      <c r="C608" s="187"/>
      <c r="D608" s="188"/>
      <c r="E608" s="189"/>
      <c r="F608" s="189"/>
      <c r="G608" s="188"/>
      <c r="H608" s="188"/>
      <c r="I608" s="186"/>
      <c r="J608" s="187"/>
      <c r="K608" s="188"/>
      <c r="L608" s="190"/>
      <c r="M608" s="190"/>
      <c r="N608" s="191"/>
      <c r="O608" s="191"/>
      <c r="P608" s="199"/>
      <c r="Q608" s="8"/>
      <c r="R608" s="8"/>
    </row>
    <row r="609" ht="15.75" customHeight="1">
      <c r="A609" s="11"/>
      <c r="B609" s="186"/>
      <c r="C609" s="187"/>
      <c r="D609" s="188"/>
      <c r="E609" s="189"/>
      <c r="F609" s="189"/>
      <c r="G609" s="188"/>
      <c r="H609" s="188"/>
      <c r="I609" s="186"/>
      <c r="J609" s="187"/>
      <c r="K609" s="188"/>
      <c r="L609" s="190"/>
      <c r="M609" s="190"/>
      <c r="N609" s="191"/>
      <c r="O609" s="191"/>
      <c r="P609" s="199"/>
      <c r="Q609" s="8"/>
      <c r="R609" s="8"/>
    </row>
    <row r="610" ht="15.75" customHeight="1">
      <c r="A610" s="11"/>
      <c r="B610" s="186"/>
      <c r="C610" s="187"/>
      <c r="D610" s="188"/>
      <c r="E610" s="189"/>
      <c r="F610" s="189"/>
      <c r="G610" s="188"/>
      <c r="H610" s="188"/>
      <c r="I610" s="186"/>
      <c r="J610" s="187"/>
      <c r="K610" s="188"/>
      <c r="L610" s="190"/>
      <c r="M610" s="190"/>
      <c r="N610" s="191"/>
      <c r="O610" s="191"/>
      <c r="P610" s="199"/>
      <c r="Q610" s="8"/>
      <c r="R610" s="8"/>
    </row>
    <row r="611" ht="15.75" customHeight="1">
      <c r="A611" s="11"/>
      <c r="B611" s="186"/>
      <c r="C611" s="187"/>
      <c r="D611" s="188"/>
      <c r="E611" s="189"/>
      <c r="F611" s="189"/>
      <c r="G611" s="188"/>
      <c r="H611" s="188"/>
      <c r="I611" s="186"/>
      <c r="J611" s="187"/>
      <c r="K611" s="188"/>
      <c r="L611" s="190"/>
      <c r="M611" s="190"/>
      <c r="N611" s="191"/>
      <c r="O611" s="191"/>
      <c r="P611" s="199"/>
      <c r="Q611" s="8"/>
      <c r="R611" s="8"/>
    </row>
    <row r="612" ht="15.75" customHeight="1">
      <c r="A612" s="11"/>
      <c r="B612" s="186"/>
      <c r="C612" s="187"/>
      <c r="D612" s="188"/>
      <c r="E612" s="189"/>
      <c r="F612" s="189"/>
      <c r="G612" s="188"/>
      <c r="H612" s="188"/>
      <c r="I612" s="186"/>
      <c r="J612" s="187"/>
      <c r="K612" s="188"/>
      <c r="L612" s="190"/>
      <c r="M612" s="190"/>
      <c r="N612" s="191"/>
      <c r="O612" s="191"/>
      <c r="P612" s="199"/>
      <c r="Q612" s="8"/>
      <c r="R612" s="8"/>
    </row>
    <row r="613" ht="15.75" customHeight="1">
      <c r="A613" s="11"/>
      <c r="B613" s="186"/>
      <c r="C613" s="187"/>
      <c r="D613" s="188"/>
      <c r="E613" s="189"/>
      <c r="F613" s="189"/>
      <c r="G613" s="188"/>
      <c r="H613" s="188"/>
      <c r="I613" s="186"/>
      <c r="J613" s="187"/>
      <c r="K613" s="188"/>
      <c r="L613" s="190"/>
      <c r="M613" s="190"/>
      <c r="N613" s="191"/>
      <c r="O613" s="191"/>
      <c r="P613" s="199"/>
      <c r="Q613" s="8"/>
      <c r="R613" s="8"/>
    </row>
    <row r="614" ht="15.75" customHeight="1">
      <c r="A614" s="11"/>
      <c r="B614" s="186"/>
      <c r="C614" s="187"/>
      <c r="D614" s="188"/>
      <c r="E614" s="189"/>
      <c r="F614" s="189"/>
      <c r="G614" s="188"/>
      <c r="H614" s="188"/>
      <c r="I614" s="186"/>
      <c r="J614" s="187"/>
      <c r="K614" s="188"/>
      <c r="L614" s="190"/>
      <c r="M614" s="190"/>
      <c r="N614" s="191"/>
      <c r="O614" s="191"/>
      <c r="P614" s="199"/>
      <c r="Q614" s="8"/>
      <c r="R614" s="8"/>
    </row>
    <row r="615" ht="15.75" customHeight="1">
      <c r="A615" s="11"/>
      <c r="B615" s="186"/>
      <c r="C615" s="187"/>
      <c r="D615" s="188"/>
      <c r="E615" s="189"/>
      <c r="F615" s="189"/>
      <c r="G615" s="188"/>
      <c r="H615" s="188"/>
      <c r="I615" s="186"/>
      <c r="J615" s="187"/>
      <c r="K615" s="188"/>
      <c r="L615" s="190"/>
      <c r="M615" s="190"/>
      <c r="N615" s="191"/>
      <c r="O615" s="191"/>
      <c r="P615" s="199"/>
      <c r="Q615" s="8"/>
      <c r="R615" s="8"/>
    </row>
    <row r="616" ht="15.75" customHeight="1">
      <c r="A616" s="11"/>
      <c r="B616" s="186"/>
      <c r="C616" s="187"/>
      <c r="D616" s="188"/>
      <c r="E616" s="189"/>
      <c r="F616" s="189"/>
      <c r="G616" s="188"/>
      <c r="H616" s="188"/>
      <c r="I616" s="186"/>
      <c r="J616" s="187"/>
      <c r="K616" s="188"/>
      <c r="L616" s="190"/>
      <c r="M616" s="190"/>
      <c r="N616" s="191"/>
      <c r="O616" s="191"/>
      <c r="P616" s="199"/>
      <c r="Q616" s="8"/>
      <c r="R616" s="8"/>
    </row>
    <row r="617" ht="15.75" customHeight="1">
      <c r="A617" s="11"/>
      <c r="B617" s="186"/>
      <c r="C617" s="187"/>
      <c r="D617" s="188"/>
      <c r="E617" s="189"/>
      <c r="F617" s="189"/>
      <c r="G617" s="188"/>
      <c r="H617" s="188"/>
      <c r="I617" s="186"/>
      <c r="J617" s="187"/>
      <c r="K617" s="188"/>
      <c r="L617" s="190"/>
      <c r="M617" s="190"/>
      <c r="N617" s="191"/>
      <c r="O617" s="191"/>
      <c r="P617" s="199"/>
      <c r="Q617" s="8"/>
      <c r="R617" s="8"/>
    </row>
    <row r="618" ht="15.75" customHeight="1">
      <c r="A618" s="11"/>
      <c r="B618" s="186"/>
      <c r="C618" s="187"/>
      <c r="D618" s="188"/>
      <c r="E618" s="189"/>
      <c r="F618" s="189"/>
      <c r="G618" s="188"/>
      <c r="H618" s="188"/>
      <c r="I618" s="186"/>
      <c r="J618" s="187"/>
      <c r="K618" s="188"/>
      <c r="L618" s="190"/>
      <c r="M618" s="190"/>
      <c r="N618" s="191"/>
      <c r="O618" s="191"/>
      <c r="P618" s="199"/>
      <c r="Q618" s="8"/>
      <c r="R618" s="8"/>
    </row>
    <row r="619" ht="15.75" customHeight="1">
      <c r="A619" s="11"/>
      <c r="B619" s="186"/>
      <c r="C619" s="187"/>
      <c r="D619" s="188"/>
      <c r="E619" s="189"/>
      <c r="F619" s="189"/>
      <c r="G619" s="188"/>
      <c r="H619" s="188"/>
      <c r="I619" s="186"/>
      <c r="J619" s="187"/>
      <c r="K619" s="188"/>
      <c r="L619" s="190"/>
      <c r="M619" s="190"/>
      <c r="N619" s="191"/>
      <c r="O619" s="191"/>
      <c r="P619" s="199"/>
      <c r="Q619" s="8"/>
      <c r="R619" s="8"/>
    </row>
    <row r="620" ht="15.75" customHeight="1">
      <c r="A620" s="11"/>
      <c r="B620" s="186"/>
      <c r="C620" s="187"/>
      <c r="D620" s="188"/>
      <c r="E620" s="189"/>
      <c r="F620" s="189"/>
      <c r="G620" s="188"/>
      <c r="H620" s="188"/>
      <c r="I620" s="186"/>
      <c r="J620" s="187"/>
      <c r="K620" s="188"/>
      <c r="L620" s="190"/>
      <c r="M620" s="190"/>
      <c r="N620" s="191"/>
      <c r="O620" s="191"/>
      <c r="P620" s="199"/>
      <c r="Q620" s="8"/>
      <c r="R620" s="8"/>
    </row>
    <row r="621" ht="15.75" customHeight="1">
      <c r="A621" s="11"/>
      <c r="B621" s="186"/>
      <c r="C621" s="187"/>
      <c r="D621" s="188"/>
      <c r="E621" s="189"/>
      <c r="F621" s="189"/>
      <c r="G621" s="188"/>
      <c r="H621" s="188"/>
      <c r="I621" s="186"/>
      <c r="J621" s="187"/>
      <c r="K621" s="188"/>
      <c r="L621" s="190"/>
      <c r="M621" s="190"/>
      <c r="N621" s="191"/>
      <c r="O621" s="191"/>
      <c r="P621" s="199"/>
      <c r="Q621" s="8"/>
      <c r="R621" s="8"/>
    </row>
    <row r="622" ht="15.75" customHeight="1">
      <c r="A622" s="11"/>
      <c r="B622" s="186"/>
      <c r="C622" s="187"/>
      <c r="D622" s="188"/>
      <c r="E622" s="189"/>
      <c r="F622" s="189"/>
      <c r="G622" s="188"/>
      <c r="H622" s="188"/>
      <c r="I622" s="186"/>
      <c r="J622" s="187"/>
      <c r="K622" s="188"/>
      <c r="L622" s="190"/>
      <c r="M622" s="190"/>
      <c r="N622" s="191"/>
      <c r="O622" s="191"/>
      <c r="P622" s="199"/>
      <c r="Q622" s="8"/>
      <c r="R622" s="8"/>
    </row>
    <row r="623" ht="15.75" customHeight="1">
      <c r="A623" s="11"/>
      <c r="B623" s="186"/>
      <c r="C623" s="187"/>
      <c r="D623" s="188"/>
      <c r="E623" s="189"/>
      <c r="F623" s="189"/>
      <c r="G623" s="188"/>
      <c r="H623" s="188"/>
      <c r="I623" s="186"/>
      <c r="J623" s="187"/>
      <c r="K623" s="188"/>
      <c r="L623" s="190"/>
      <c r="M623" s="190"/>
      <c r="N623" s="191"/>
      <c r="O623" s="191"/>
      <c r="P623" s="199"/>
      <c r="Q623" s="8"/>
      <c r="R623" s="8"/>
    </row>
    <row r="624" ht="15.75" customHeight="1">
      <c r="A624" s="11"/>
      <c r="B624" s="186"/>
      <c r="C624" s="187"/>
      <c r="D624" s="188"/>
      <c r="E624" s="189"/>
      <c r="F624" s="189"/>
      <c r="G624" s="188"/>
      <c r="H624" s="188"/>
      <c r="I624" s="186"/>
      <c r="J624" s="187"/>
      <c r="K624" s="188"/>
      <c r="L624" s="190"/>
      <c r="M624" s="190"/>
      <c r="N624" s="191"/>
      <c r="O624" s="191"/>
      <c r="P624" s="199"/>
      <c r="Q624" s="8"/>
      <c r="R624" s="8"/>
    </row>
    <row r="625" ht="15.75" customHeight="1">
      <c r="A625" s="11"/>
      <c r="B625" s="186"/>
      <c r="C625" s="187"/>
      <c r="D625" s="188"/>
      <c r="E625" s="189"/>
      <c r="F625" s="189"/>
      <c r="G625" s="188"/>
      <c r="H625" s="188"/>
      <c r="I625" s="186"/>
      <c r="J625" s="187"/>
      <c r="K625" s="188"/>
      <c r="L625" s="190"/>
      <c r="M625" s="190"/>
      <c r="N625" s="191"/>
      <c r="O625" s="191"/>
      <c r="P625" s="199"/>
      <c r="Q625" s="8"/>
      <c r="R625" s="8"/>
    </row>
    <row r="626" ht="15.75" customHeight="1">
      <c r="A626" s="11"/>
      <c r="B626" s="186"/>
      <c r="C626" s="187"/>
      <c r="D626" s="188"/>
      <c r="E626" s="189"/>
      <c r="F626" s="189"/>
      <c r="G626" s="188"/>
      <c r="H626" s="188"/>
      <c r="I626" s="186"/>
      <c r="J626" s="187"/>
      <c r="K626" s="188"/>
      <c r="L626" s="190"/>
      <c r="M626" s="190"/>
      <c r="N626" s="191"/>
      <c r="O626" s="191"/>
      <c r="P626" s="199"/>
      <c r="Q626" s="8"/>
      <c r="R626" s="8"/>
    </row>
    <row r="627" ht="15.75" customHeight="1">
      <c r="A627" s="11"/>
      <c r="B627" s="186"/>
      <c r="C627" s="187"/>
      <c r="D627" s="188"/>
      <c r="E627" s="189"/>
      <c r="F627" s="189"/>
      <c r="G627" s="188"/>
      <c r="H627" s="188"/>
      <c r="I627" s="186"/>
      <c r="J627" s="187"/>
      <c r="K627" s="188"/>
      <c r="L627" s="190"/>
      <c r="M627" s="190"/>
      <c r="N627" s="191"/>
      <c r="O627" s="191"/>
      <c r="P627" s="199"/>
      <c r="Q627" s="8"/>
      <c r="R627" s="8"/>
    </row>
    <row r="628" ht="15.75" customHeight="1">
      <c r="A628" s="11"/>
      <c r="B628" s="186"/>
      <c r="C628" s="187"/>
      <c r="D628" s="188"/>
      <c r="E628" s="189"/>
      <c r="F628" s="189"/>
      <c r="G628" s="188"/>
      <c r="H628" s="188"/>
      <c r="I628" s="186"/>
      <c r="J628" s="187"/>
      <c r="K628" s="188"/>
      <c r="L628" s="190"/>
      <c r="M628" s="190"/>
      <c r="N628" s="191"/>
      <c r="O628" s="191"/>
      <c r="P628" s="199"/>
      <c r="Q628" s="8"/>
      <c r="R628" s="8"/>
    </row>
    <row r="629" ht="15.75" customHeight="1">
      <c r="A629" s="11"/>
      <c r="B629" s="186"/>
      <c r="C629" s="187"/>
      <c r="D629" s="188"/>
      <c r="E629" s="189"/>
      <c r="F629" s="189"/>
      <c r="G629" s="188"/>
      <c r="H629" s="188"/>
      <c r="I629" s="186"/>
      <c r="J629" s="187"/>
      <c r="K629" s="188"/>
      <c r="L629" s="190"/>
      <c r="M629" s="190"/>
      <c r="N629" s="191"/>
      <c r="O629" s="191"/>
      <c r="P629" s="199"/>
      <c r="Q629" s="8"/>
      <c r="R629" s="8"/>
    </row>
    <row r="630" ht="15.75" customHeight="1">
      <c r="A630" s="11"/>
      <c r="B630" s="186"/>
      <c r="C630" s="187"/>
      <c r="D630" s="188"/>
      <c r="E630" s="189"/>
      <c r="F630" s="189"/>
      <c r="G630" s="188"/>
      <c r="H630" s="188"/>
      <c r="I630" s="186"/>
      <c r="J630" s="187"/>
      <c r="K630" s="188"/>
      <c r="L630" s="190"/>
      <c r="M630" s="190"/>
      <c r="N630" s="191"/>
      <c r="O630" s="191"/>
      <c r="P630" s="199"/>
      <c r="Q630" s="8"/>
      <c r="R630" s="8"/>
    </row>
    <row r="631" ht="15.75" customHeight="1">
      <c r="A631" s="11"/>
      <c r="B631" s="186"/>
      <c r="C631" s="187"/>
      <c r="D631" s="188"/>
      <c r="E631" s="189"/>
      <c r="F631" s="189"/>
      <c r="G631" s="188"/>
      <c r="H631" s="188"/>
      <c r="I631" s="186"/>
      <c r="J631" s="187"/>
      <c r="K631" s="188"/>
      <c r="L631" s="190"/>
      <c r="M631" s="190"/>
      <c r="N631" s="191"/>
      <c r="O631" s="191"/>
      <c r="P631" s="199"/>
      <c r="Q631" s="8"/>
      <c r="R631" s="8"/>
    </row>
    <row r="632" ht="15.75" customHeight="1">
      <c r="A632" s="11"/>
      <c r="B632" s="186"/>
      <c r="C632" s="187"/>
      <c r="D632" s="188"/>
      <c r="E632" s="189"/>
      <c r="F632" s="189"/>
      <c r="G632" s="188"/>
      <c r="H632" s="188"/>
      <c r="I632" s="186"/>
      <c r="J632" s="187"/>
      <c r="K632" s="188"/>
      <c r="L632" s="190"/>
      <c r="M632" s="190"/>
      <c r="N632" s="191"/>
      <c r="O632" s="191"/>
      <c r="P632" s="199"/>
      <c r="Q632" s="8"/>
      <c r="R632" s="8"/>
    </row>
    <row r="633" ht="15.75" customHeight="1">
      <c r="A633" s="11"/>
      <c r="B633" s="186"/>
      <c r="C633" s="187"/>
      <c r="D633" s="188"/>
      <c r="E633" s="189"/>
      <c r="F633" s="189"/>
      <c r="G633" s="188"/>
      <c r="H633" s="188"/>
      <c r="I633" s="186"/>
      <c r="J633" s="187"/>
      <c r="K633" s="188"/>
      <c r="L633" s="190"/>
      <c r="M633" s="190"/>
      <c r="N633" s="191"/>
      <c r="O633" s="191"/>
      <c r="P633" s="199"/>
      <c r="Q633" s="8"/>
      <c r="R633" s="8"/>
    </row>
    <row r="634" ht="15.75" customHeight="1">
      <c r="A634" s="11"/>
      <c r="B634" s="186"/>
      <c r="C634" s="187"/>
      <c r="D634" s="188"/>
      <c r="E634" s="189"/>
      <c r="F634" s="189"/>
      <c r="G634" s="188"/>
      <c r="H634" s="188"/>
      <c r="I634" s="186"/>
      <c r="J634" s="187"/>
      <c r="K634" s="188"/>
      <c r="L634" s="190"/>
      <c r="M634" s="190"/>
      <c r="N634" s="191"/>
      <c r="O634" s="191"/>
      <c r="P634" s="199"/>
      <c r="Q634" s="8"/>
      <c r="R634" s="8"/>
    </row>
    <row r="635" ht="15.75" customHeight="1">
      <c r="A635" s="11"/>
      <c r="B635" s="186"/>
      <c r="C635" s="187"/>
      <c r="D635" s="188"/>
      <c r="E635" s="189"/>
      <c r="F635" s="189"/>
      <c r="G635" s="188"/>
      <c r="H635" s="188"/>
      <c r="I635" s="186"/>
      <c r="J635" s="187"/>
      <c r="K635" s="188"/>
      <c r="L635" s="190"/>
      <c r="M635" s="190"/>
      <c r="N635" s="191"/>
      <c r="O635" s="191"/>
      <c r="P635" s="199"/>
      <c r="Q635" s="8"/>
      <c r="R635" s="8"/>
    </row>
    <row r="636" ht="15.75" customHeight="1">
      <c r="A636" s="11"/>
      <c r="B636" s="186"/>
      <c r="C636" s="187"/>
      <c r="D636" s="188"/>
      <c r="E636" s="189"/>
      <c r="F636" s="189"/>
      <c r="G636" s="188"/>
      <c r="H636" s="188"/>
      <c r="I636" s="186"/>
      <c r="J636" s="187"/>
      <c r="K636" s="188"/>
      <c r="L636" s="190"/>
      <c r="M636" s="190"/>
      <c r="N636" s="191"/>
      <c r="O636" s="191"/>
      <c r="P636" s="199"/>
      <c r="Q636" s="8"/>
      <c r="R636" s="8"/>
    </row>
    <row r="637" ht="15.75" customHeight="1">
      <c r="A637" s="11"/>
      <c r="B637" s="186"/>
      <c r="C637" s="187"/>
      <c r="D637" s="188"/>
      <c r="E637" s="189"/>
      <c r="F637" s="189"/>
      <c r="G637" s="188"/>
      <c r="H637" s="188"/>
      <c r="I637" s="186"/>
      <c r="J637" s="187"/>
      <c r="K637" s="188"/>
      <c r="L637" s="190"/>
      <c r="M637" s="190"/>
      <c r="N637" s="191"/>
      <c r="O637" s="191"/>
      <c r="P637" s="199"/>
      <c r="Q637" s="8"/>
      <c r="R637" s="8"/>
    </row>
    <row r="638" ht="15.75" customHeight="1">
      <c r="A638" s="11"/>
      <c r="B638" s="186"/>
      <c r="C638" s="187"/>
      <c r="D638" s="188"/>
      <c r="E638" s="189"/>
      <c r="F638" s="189"/>
      <c r="G638" s="188"/>
      <c r="H638" s="188"/>
      <c r="I638" s="186"/>
      <c r="J638" s="187"/>
      <c r="K638" s="188"/>
      <c r="L638" s="190"/>
      <c r="M638" s="190"/>
      <c r="N638" s="191"/>
      <c r="O638" s="191"/>
      <c r="P638" s="199"/>
      <c r="Q638" s="8"/>
      <c r="R638" s="8"/>
    </row>
    <row r="639" ht="15.75" customHeight="1">
      <c r="A639" s="11"/>
      <c r="B639" s="186"/>
      <c r="C639" s="187"/>
      <c r="D639" s="188"/>
      <c r="E639" s="189"/>
      <c r="F639" s="189"/>
      <c r="G639" s="188"/>
      <c r="H639" s="188"/>
      <c r="I639" s="186"/>
      <c r="J639" s="187"/>
      <c r="K639" s="188"/>
      <c r="L639" s="190"/>
      <c r="M639" s="190"/>
      <c r="N639" s="191"/>
      <c r="O639" s="191"/>
      <c r="P639" s="199"/>
      <c r="Q639" s="8"/>
      <c r="R639" s="8"/>
    </row>
    <row r="640" ht="15.75" customHeight="1">
      <c r="A640" s="11"/>
      <c r="B640" s="186"/>
      <c r="C640" s="187"/>
      <c r="D640" s="188"/>
      <c r="E640" s="189"/>
      <c r="F640" s="189"/>
      <c r="G640" s="188"/>
      <c r="H640" s="188"/>
      <c r="I640" s="186"/>
      <c r="J640" s="187"/>
      <c r="K640" s="188"/>
      <c r="L640" s="190"/>
      <c r="M640" s="190"/>
      <c r="N640" s="191"/>
      <c r="O640" s="191"/>
      <c r="P640" s="199"/>
      <c r="Q640" s="8"/>
      <c r="R640" s="8"/>
    </row>
    <row r="641" ht="15.75" customHeight="1">
      <c r="A641" s="11"/>
      <c r="B641" s="186"/>
      <c r="C641" s="187"/>
      <c r="D641" s="188"/>
      <c r="E641" s="189"/>
      <c r="F641" s="189"/>
      <c r="G641" s="188"/>
      <c r="H641" s="188"/>
      <c r="I641" s="186"/>
      <c r="J641" s="187"/>
      <c r="K641" s="188"/>
      <c r="L641" s="190"/>
      <c r="M641" s="190"/>
      <c r="N641" s="191"/>
      <c r="O641" s="191"/>
      <c r="P641" s="199"/>
      <c r="Q641" s="8"/>
      <c r="R641" s="8"/>
    </row>
    <row r="642" ht="15.75" customHeight="1">
      <c r="A642" s="11"/>
      <c r="B642" s="186"/>
      <c r="C642" s="187"/>
      <c r="D642" s="188"/>
      <c r="E642" s="189"/>
      <c r="F642" s="189"/>
      <c r="G642" s="188"/>
      <c r="H642" s="188"/>
      <c r="I642" s="186"/>
      <c r="J642" s="187"/>
      <c r="K642" s="188"/>
      <c r="L642" s="190"/>
      <c r="M642" s="190"/>
      <c r="N642" s="191"/>
      <c r="O642" s="191"/>
      <c r="P642" s="199"/>
      <c r="Q642" s="8"/>
      <c r="R642" s="8"/>
    </row>
    <row r="643" ht="15.75" customHeight="1">
      <c r="A643" s="11"/>
      <c r="B643" s="186"/>
      <c r="C643" s="187"/>
      <c r="D643" s="188"/>
      <c r="E643" s="189"/>
      <c r="F643" s="189"/>
      <c r="G643" s="188"/>
      <c r="H643" s="188"/>
      <c r="I643" s="186"/>
      <c r="J643" s="187"/>
      <c r="K643" s="188"/>
      <c r="L643" s="190"/>
      <c r="M643" s="190"/>
      <c r="N643" s="191"/>
      <c r="O643" s="191"/>
      <c r="P643" s="199"/>
      <c r="Q643" s="8"/>
      <c r="R643" s="8"/>
    </row>
    <row r="644" ht="15.75" customHeight="1">
      <c r="A644" s="11"/>
      <c r="B644" s="186"/>
      <c r="C644" s="187"/>
      <c r="D644" s="188"/>
      <c r="E644" s="189"/>
      <c r="F644" s="189"/>
      <c r="G644" s="188"/>
      <c r="H644" s="188"/>
      <c r="I644" s="186"/>
      <c r="J644" s="187"/>
      <c r="K644" s="188"/>
      <c r="L644" s="190"/>
      <c r="M644" s="190"/>
      <c r="N644" s="191"/>
      <c r="O644" s="191"/>
      <c r="P644" s="199"/>
      <c r="Q644" s="8"/>
      <c r="R644" s="8"/>
    </row>
    <row r="645" ht="15.75" customHeight="1">
      <c r="A645" s="11"/>
      <c r="B645" s="186"/>
      <c r="C645" s="187"/>
      <c r="D645" s="188"/>
      <c r="E645" s="189"/>
      <c r="F645" s="189"/>
      <c r="G645" s="188"/>
      <c r="H645" s="188"/>
      <c r="I645" s="186"/>
      <c r="J645" s="187"/>
      <c r="K645" s="188"/>
      <c r="L645" s="190"/>
      <c r="M645" s="190"/>
      <c r="N645" s="191"/>
      <c r="O645" s="191"/>
      <c r="P645" s="199"/>
      <c r="Q645" s="8"/>
      <c r="R645" s="8"/>
    </row>
    <row r="646" ht="15.75" customHeight="1">
      <c r="A646" s="11"/>
      <c r="B646" s="186"/>
      <c r="C646" s="187"/>
      <c r="D646" s="188"/>
      <c r="E646" s="189"/>
      <c r="F646" s="189"/>
      <c r="G646" s="188"/>
      <c r="H646" s="188"/>
      <c r="I646" s="186"/>
      <c r="J646" s="187"/>
      <c r="K646" s="188"/>
      <c r="L646" s="190"/>
      <c r="M646" s="190"/>
      <c r="N646" s="191"/>
      <c r="O646" s="191"/>
      <c r="P646" s="199"/>
      <c r="Q646" s="8"/>
      <c r="R646" s="8"/>
    </row>
    <row r="647" ht="15.75" customHeight="1">
      <c r="A647" s="11"/>
      <c r="B647" s="186"/>
      <c r="C647" s="187"/>
      <c r="D647" s="188"/>
      <c r="E647" s="189"/>
      <c r="F647" s="189"/>
      <c r="G647" s="188"/>
      <c r="H647" s="188"/>
      <c r="I647" s="186"/>
      <c r="J647" s="187"/>
      <c r="K647" s="188"/>
      <c r="L647" s="190"/>
      <c r="M647" s="190"/>
      <c r="N647" s="191"/>
      <c r="O647" s="191"/>
      <c r="P647" s="199"/>
      <c r="Q647" s="8"/>
      <c r="R647" s="8"/>
    </row>
    <row r="648" ht="15.75" customHeight="1">
      <c r="A648" s="11"/>
      <c r="B648" s="186"/>
      <c r="C648" s="187"/>
      <c r="D648" s="188"/>
      <c r="E648" s="189"/>
      <c r="F648" s="189"/>
      <c r="G648" s="188"/>
      <c r="H648" s="188"/>
      <c r="I648" s="186"/>
      <c r="J648" s="187"/>
      <c r="K648" s="188"/>
      <c r="L648" s="190"/>
      <c r="M648" s="190"/>
      <c r="N648" s="191"/>
      <c r="O648" s="191"/>
      <c r="P648" s="199"/>
      <c r="Q648" s="8"/>
      <c r="R648" s="8"/>
    </row>
    <row r="649" ht="15.75" customHeight="1">
      <c r="A649" s="11"/>
      <c r="B649" s="186"/>
      <c r="C649" s="187"/>
      <c r="D649" s="188"/>
      <c r="E649" s="189"/>
      <c r="F649" s="189"/>
      <c r="G649" s="188"/>
      <c r="H649" s="188"/>
      <c r="I649" s="186"/>
      <c r="J649" s="187"/>
      <c r="K649" s="188"/>
      <c r="L649" s="190"/>
      <c r="M649" s="190"/>
      <c r="N649" s="191"/>
      <c r="O649" s="191"/>
      <c r="P649" s="199"/>
      <c r="Q649" s="8"/>
      <c r="R649" s="8"/>
    </row>
    <row r="650" ht="15.75" customHeight="1">
      <c r="A650" s="11"/>
      <c r="B650" s="186"/>
      <c r="C650" s="187"/>
      <c r="D650" s="188"/>
      <c r="E650" s="189"/>
      <c r="F650" s="189"/>
      <c r="G650" s="188"/>
      <c r="H650" s="188"/>
      <c r="I650" s="186"/>
      <c r="J650" s="187"/>
      <c r="K650" s="188"/>
      <c r="L650" s="190"/>
      <c r="M650" s="190"/>
      <c r="N650" s="191"/>
      <c r="O650" s="191"/>
      <c r="P650" s="199"/>
      <c r="Q650" s="8"/>
      <c r="R650" s="8"/>
    </row>
    <row r="651" ht="15.75" customHeight="1">
      <c r="A651" s="11"/>
      <c r="B651" s="186"/>
      <c r="C651" s="187"/>
      <c r="D651" s="188"/>
      <c r="E651" s="189"/>
      <c r="F651" s="189"/>
      <c r="G651" s="188"/>
      <c r="H651" s="188"/>
      <c r="I651" s="186"/>
      <c r="J651" s="187"/>
      <c r="K651" s="188"/>
      <c r="L651" s="190"/>
      <c r="M651" s="190"/>
      <c r="N651" s="191"/>
      <c r="O651" s="191"/>
      <c r="P651" s="199"/>
      <c r="Q651" s="8"/>
      <c r="R651" s="8"/>
    </row>
    <row r="652" ht="15.75" customHeight="1">
      <c r="A652" s="11"/>
      <c r="B652" s="186"/>
      <c r="C652" s="187"/>
      <c r="D652" s="188"/>
      <c r="E652" s="189"/>
      <c r="F652" s="189"/>
      <c r="G652" s="188"/>
      <c r="H652" s="188"/>
      <c r="I652" s="186"/>
      <c r="J652" s="187"/>
      <c r="K652" s="188"/>
      <c r="L652" s="190"/>
      <c r="M652" s="190"/>
      <c r="N652" s="191"/>
      <c r="O652" s="191"/>
      <c r="P652" s="199"/>
      <c r="Q652" s="8"/>
      <c r="R652" s="8"/>
    </row>
    <row r="653" ht="15.75" customHeight="1">
      <c r="A653" s="11"/>
      <c r="B653" s="186"/>
      <c r="C653" s="187"/>
      <c r="D653" s="188"/>
      <c r="E653" s="189"/>
      <c r="F653" s="189"/>
      <c r="G653" s="188"/>
      <c r="H653" s="188"/>
      <c r="I653" s="186"/>
      <c r="J653" s="187"/>
      <c r="K653" s="188"/>
      <c r="L653" s="190"/>
      <c r="M653" s="190"/>
      <c r="N653" s="191"/>
      <c r="O653" s="191"/>
      <c r="P653" s="199"/>
      <c r="Q653" s="8"/>
      <c r="R653" s="8"/>
    </row>
    <row r="654" ht="15.75" customHeight="1">
      <c r="A654" s="11"/>
      <c r="B654" s="186"/>
      <c r="C654" s="187"/>
      <c r="D654" s="188"/>
      <c r="E654" s="189"/>
      <c r="F654" s="189"/>
      <c r="G654" s="188"/>
      <c r="H654" s="188"/>
      <c r="I654" s="186"/>
      <c r="J654" s="187"/>
      <c r="K654" s="188"/>
      <c r="L654" s="190"/>
      <c r="M654" s="190"/>
      <c r="N654" s="191"/>
      <c r="O654" s="191"/>
      <c r="P654" s="199"/>
      <c r="Q654" s="8"/>
      <c r="R654" s="8"/>
    </row>
    <row r="655" ht="15.75" customHeight="1">
      <c r="A655" s="11"/>
      <c r="B655" s="186"/>
      <c r="C655" s="187"/>
      <c r="D655" s="188"/>
      <c r="E655" s="189"/>
      <c r="F655" s="189"/>
      <c r="G655" s="188"/>
      <c r="H655" s="188"/>
      <c r="I655" s="186"/>
      <c r="J655" s="187"/>
      <c r="K655" s="188"/>
      <c r="L655" s="190"/>
      <c r="M655" s="190"/>
      <c r="N655" s="191"/>
      <c r="O655" s="191"/>
      <c r="P655" s="199"/>
      <c r="Q655" s="8"/>
      <c r="R655" s="8"/>
    </row>
    <row r="656" ht="15.75" customHeight="1">
      <c r="A656" s="11"/>
      <c r="B656" s="186"/>
      <c r="C656" s="187"/>
      <c r="D656" s="188"/>
      <c r="E656" s="189"/>
      <c r="F656" s="189"/>
      <c r="G656" s="188"/>
      <c r="H656" s="188"/>
      <c r="I656" s="186"/>
      <c r="J656" s="187"/>
      <c r="K656" s="188"/>
      <c r="L656" s="190"/>
      <c r="M656" s="190"/>
      <c r="N656" s="191"/>
      <c r="O656" s="191"/>
      <c r="P656" s="199"/>
      <c r="Q656" s="8"/>
      <c r="R656" s="8"/>
    </row>
    <row r="657" ht="15.75" customHeight="1">
      <c r="A657" s="11"/>
      <c r="B657" s="186"/>
      <c r="C657" s="187"/>
      <c r="D657" s="188"/>
      <c r="E657" s="189"/>
      <c r="F657" s="189"/>
      <c r="G657" s="188"/>
      <c r="H657" s="188"/>
      <c r="I657" s="186"/>
      <c r="J657" s="187"/>
      <c r="K657" s="188"/>
      <c r="L657" s="190"/>
      <c r="M657" s="190"/>
      <c r="N657" s="191"/>
      <c r="O657" s="191"/>
      <c r="P657" s="199"/>
      <c r="Q657" s="8"/>
      <c r="R657" s="8"/>
    </row>
    <row r="658" ht="15.75" customHeight="1">
      <c r="A658" s="11"/>
      <c r="B658" s="186"/>
      <c r="C658" s="187"/>
      <c r="D658" s="188"/>
      <c r="E658" s="189"/>
      <c r="F658" s="189"/>
      <c r="G658" s="188"/>
      <c r="H658" s="188"/>
      <c r="I658" s="186"/>
      <c r="J658" s="187"/>
      <c r="K658" s="188"/>
      <c r="L658" s="190"/>
      <c r="M658" s="190"/>
      <c r="N658" s="191"/>
      <c r="O658" s="191"/>
      <c r="P658" s="199"/>
      <c r="Q658" s="8"/>
      <c r="R658" s="8"/>
    </row>
    <row r="659" ht="15.75" customHeight="1">
      <c r="A659" s="11"/>
      <c r="B659" s="186"/>
      <c r="C659" s="187"/>
      <c r="D659" s="188"/>
      <c r="E659" s="189"/>
      <c r="F659" s="189"/>
      <c r="G659" s="188"/>
      <c r="H659" s="188"/>
      <c r="I659" s="186"/>
      <c r="J659" s="187"/>
      <c r="K659" s="188"/>
      <c r="L659" s="190"/>
      <c r="M659" s="190"/>
      <c r="N659" s="191"/>
      <c r="O659" s="191"/>
      <c r="P659" s="199"/>
      <c r="Q659" s="8"/>
      <c r="R659" s="8"/>
    </row>
    <row r="660" ht="15.75" customHeight="1">
      <c r="A660" s="11"/>
      <c r="B660" s="186"/>
      <c r="C660" s="187"/>
      <c r="D660" s="188"/>
      <c r="E660" s="189"/>
      <c r="F660" s="189"/>
      <c r="G660" s="188"/>
      <c r="H660" s="188"/>
      <c r="I660" s="186"/>
      <c r="J660" s="187"/>
      <c r="K660" s="188"/>
      <c r="L660" s="190"/>
      <c r="M660" s="190"/>
      <c r="N660" s="191"/>
      <c r="O660" s="191"/>
      <c r="P660" s="199"/>
      <c r="Q660" s="8"/>
      <c r="R660" s="8"/>
    </row>
    <row r="661" ht="15.75" customHeight="1">
      <c r="A661" s="11"/>
      <c r="B661" s="186"/>
      <c r="C661" s="187"/>
      <c r="D661" s="188"/>
      <c r="E661" s="189"/>
      <c r="F661" s="189"/>
      <c r="G661" s="188"/>
      <c r="H661" s="188"/>
      <c r="I661" s="186"/>
      <c r="J661" s="187"/>
      <c r="K661" s="188"/>
      <c r="L661" s="190"/>
      <c r="M661" s="190"/>
      <c r="N661" s="191"/>
      <c r="O661" s="191"/>
      <c r="P661" s="199"/>
      <c r="Q661" s="8"/>
      <c r="R661" s="8"/>
    </row>
    <row r="662" ht="15.75" customHeight="1">
      <c r="A662" s="11"/>
      <c r="B662" s="186"/>
      <c r="C662" s="187"/>
      <c r="D662" s="188"/>
      <c r="E662" s="189"/>
      <c r="F662" s="189"/>
      <c r="G662" s="188"/>
      <c r="H662" s="188"/>
      <c r="I662" s="186"/>
      <c r="J662" s="187"/>
      <c r="K662" s="188"/>
      <c r="L662" s="190"/>
      <c r="M662" s="190"/>
      <c r="N662" s="191"/>
      <c r="O662" s="191"/>
      <c r="P662" s="199"/>
      <c r="Q662" s="8"/>
      <c r="R662" s="8"/>
    </row>
    <row r="663" ht="15.75" customHeight="1">
      <c r="A663" s="11"/>
      <c r="B663" s="186"/>
      <c r="C663" s="187"/>
      <c r="D663" s="188"/>
      <c r="E663" s="189"/>
      <c r="F663" s="189"/>
      <c r="G663" s="188"/>
      <c r="H663" s="188"/>
      <c r="I663" s="186"/>
      <c r="J663" s="187"/>
      <c r="K663" s="188"/>
      <c r="L663" s="190"/>
      <c r="M663" s="190"/>
      <c r="N663" s="191"/>
      <c r="O663" s="191"/>
      <c r="P663" s="199"/>
      <c r="Q663" s="8"/>
      <c r="R663" s="8"/>
    </row>
    <row r="664" ht="15.75" customHeight="1">
      <c r="A664" s="11"/>
      <c r="B664" s="186"/>
      <c r="C664" s="187"/>
      <c r="D664" s="188"/>
      <c r="E664" s="189"/>
      <c r="F664" s="189"/>
      <c r="G664" s="188"/>
      <c r="H664" s="188"/>
      <c r="I664" s="186"/>
      <c r="J664" s="187"/>
      <c r="K664" s="188"/>
      <c r="L664" s="190"/>
      <c r="M664" s="190"/>
      <c r="N664" s="191"/>
      <c r="O664" s="191"/>
      <c r="P664" s="199"/>
      <c r="Q664" s="8"/>
      <c r="R664" s="8"/>
    </row>
    <row r="665" ht="15.75" customHeight="1">
      <c r="A665" s="11"/>
      <c r="B665" s="186"/>
      <c r="C665" s="187"/>
      <c r="D665" s="188"/>
      <c r="E665" s="189"/>
      <c r="F665" s="189"/>
      <c r="G665" s="188"/>
      <c r="H665" s="188"/>
      <c r="I665" s="186"/>
      <c r="J665" s="187"/>
      <c r="K665" s="188"/>
      <c r="L665" s="190"/>
      <c r="M665" s="190"/>
      <c r="N665" s="191"/>
      <c r="O665" s="191"/>
      <c r="P665" s="199"/>
      <c r="Q665" s="8"/>
      <c r="R665" s="8"/>
    </row>
    <row r="666" ht="15.75" customHeight="1">
      <c r="A666" s="11"/>
      <c r="B666" s="186"/>
      <c r="C666" s="187"/>
      <c r="D666" s="188"/>
      <c r="E666" s="189"/>
      <c r="F666" s="189"/>
      <c r="G666" s="188"/>
      <c r="H666" s="188"/>
      <c r="I666" s="186"/>
      <c r="J666" s="187"/>
      <c r="K666" s="188"/>
      <c r="L666" s="190"/>
      <c r="M666" s="190"/>
      <c r="N666" s="191"/>
      <c r="O666" s="191"/>
      <c r="P666" s="199"/>
      <c r="Q666" s="8"/>
      <c r="R666" s="8"/>
    </row>
    <row r="667" ht="15.75" customHeight="1">
      <c r="A667" s="11"/>
      <c r="B667" s="186"/>
      <c r="C667" s="187"/>
      <c r="D667" s="188"/>
      <c r="E667" s="189"/>
      <c r="F667" s="189"/>
      <c r="G667" s="188"/>
      <c r="H667" s="188"/>
      <c r="I667" s="186"/>
      <c r="J667" s="187"/>
      <c r="K667" s="188"/>
      <c r="L667" s="190"/>
      <c r="M667" s="190"/>
      <c r="N667" s="191"/>
      <c r="O667" s="191"/>
      <c r="P667" s="199"/>
      <c r="Q667" s="8"/>
      <c r="R667" s="8"/>
    </row>
    <row r="668" ht="15.75" customHeight="1">
      <c r="A668" s="11"/>
      <c r="B668" s="186"/>
      <c r="C668" s="187"/>
      <c r="D668" s="188"/>
      <c r="E668" s="189"/>
      <c r="F668" s="189"/>
      <c r="G668" s="188"/>
      <c r="H668" s="188"/>
      <c r="I668" s="186"/>
      <c r="J668" s="187"/>
      <c r="K668" s="188"/>
      <c r="L668" s="190"/>
      <c r="M668" s="190"/>
      <c r="N668" s="191"/>
      <c r="O668" s="191"/>
      <c r="P668" s="199"/>
      <c r="Q668" s="8"/>
      <c r="R668" s="8"/>
    </row>
    <row r="669" ht="15.75" customHeight="1">
      <c r="A669" s="11"/>
      <c r="B669" s="186"/>
      <c r="C669" s="187"/>
      <c r="D669" s="188"/>
      <c r="E669" s="189"/>
      <c r="F669" s="189"/>
      <c r="G669" s="188"/>
      <c r="H669" s="188"/>
      <c r="I669" s="186"/>
      <c r="J669" s="187"/>
      <c r="K669" s="188"/>
      <c r="L669" s="190"/>
      <c r="M669" s="190"/>
      <c r="N669" s="191"/>
      <c r="O669" s="191"/>
      <c r="P669" s="199"/>
      <c r="Q669" s="8"/>
      <c r="R669" s="8"/>
    </row>
    <row r="670" ht="15.75" customHeight="1">
      <c r="A670" s="11"/>
      <c r="B670" s="186"/>
      <c r="C670" s="187"/>
      <c r="D670" s="188"/>
      <c r="E670" s="189"/>
      <c r="F670" s="189"/>
      <c r="G670" s="188"/>
      <c r="H670" s="188"/>
      <c r="I670" s="186"/>
      <c r="J670" s="187"/>
      <c r="K670" s="188"/>
      <c r="L670" s="190"/>
      <c r="M670" s="190"/>
      <c r="N670" s="191"/>
      <c r="O670" s="191"/>
      <c r="P670" s="199"/>
      <c r="Q670" s="8"/>
      <c r="R670" s="8"/>
    </row>
    <row r="671" ht="15.75" customHeight="1">
      <c r="A671" s="11"/>
      <c r="B671" s="186"/>
      <c r="C671" s="187"/>
      <c r="D671" s="188"/>
      <c r="E671" s="189"/>
      <c r="F671" s="189"/>
      <c r="G671" s="188"/>
      <c r="H671" s="188"/>
      <c r="I671" s="186"/>
      <c r="J671" s="187"/>
      <c r="K671" s="188"/>
      <c r="L671" s="190"/>
      <c r="M671" s="190"/>
      <c r="N671" s="191"/>
      <c r="O671" s="191"/>
      <c r="P671" s="199"/>
      <c r="Q671" s="8"/>
      <c r="R671" s="8"/>
    </row>
    <row r="672" ht="15.75" customHeight="1">
      <c r="A672" s="11"/>
      <c r="B672" s="186"/>
      <c r="C672" s="187"/>
      <c r="D672" s="188"/>
      <c r="E672" s="189"/>
      <c r="F672" s="189"/>
      <c r="G672" s="188"/>
      <c r="H672" s="188"/>
      <c r="I672" s="186"/>
      <c r="J672" s="187"/>
      <c r="K672" s="188"/>
      <c r="L672" s="190"/>
      <c r="M672" s="190"/>
      <c r="N672" s="191"/>
      <c r="O672" s="191"/>
      <c r="P672" s="199"/>
      <c r="Q672" s="8"/>
      <c r="R672" s="8"/>
    </row>
    <row r="673" ht="15.75" customHeight="1">
      <c r="A673" s="11"/>
      <c r="B673" s="186"/>
      <c r="C673" s="187"/>
      <c r="D673" s="188"/>
      <c r="E673" s="189"/>
      <c r="F673" s="189"/>
      <c r="G673" s="188"/>
      <c r="H673" s="188"/>
      <c r="I673" s="186"/>
      <c r="J673" s="187"/>
      <c r="K673" s="188"/>
      <c r="L673" s="190"/>
      <c r="M673" s="190"/>
      <c r="N673" s="191"/>
      <c r="O673" s="191"/>
      <c r="P673" s="199"/>
      <c r="Q673" s="8"/>
      <c r="R673" s="8"/>
    </row>
    <row r="674" ht="15.75" customHeight="1">
      <c r="A674" s="11"/>
      <c r="B674" s="186"/>
      <c r="C674" s="187"/>
      <c r="D674" s="188"/>
      <c r="E674" s="189"/>
      <c r="F674" s="189"/>
      <c r="G674" s="188"/>
      <c r="H674" s="188"/>
      <c r="I674" s="186"/>
      <c r="J674" s="187"/>
      <c r="K674" s="188"/>
      <c r="L674" s="190"/>
      <c r="M674" s="190"/>
      <c r="N674" s="191"/>
      <c r="O674" s="191"/>
      <c r="P674" s="199"/>
      <c r="Q674" s="8"/>
      <c r="R674" s="8"/>
    </row>
    <row r="675" ht="15.75" customHeight="1">
      <c r="A675" s="11"/>
      <c r="B675" s="186"/>
      <c r="C675" s="187"/>
      <c r="D675" s="188"/>
      <c r="E675" s="189"/>
      <c r="F675" s="189"/>
      <c r="G675" s="188"/>
      <c r="H675" s="188"/>
      <c r="I675" s="186"/>
      <c r="J675" s="187"/>
      <c r="K675" s="188"/>
      <c r="L675" s="190"/>
      <c r="M675" s="190"/>
      <c r="N675" s="191"/>
      <c r="O675" s="191"/>
      <c r="P675" s="199"/>
      <c r="Q675" s="8"/>
      <c r="R675" s="8"/>
    </row>
    <row r="676" ht="15.75" customHeight="1">
      <c r="A676" s="11"/>
      <c r="B676" s="186"/>
      <c r="C676" s="187"/>
      <c r="D676" s="188"/>
      <c r="E676" s="189"/>
      <c r="F676" s="189"/>
      <c r="G676" s="188"/>
      <c r="H676" s="188"/>
      <c r="I676" s="186"/>
      <c r="J676" s="187"/>
      <c r="K676" s="188"/>
      <c r="L676" s="190"/>
      <c r="M676" s="190"/>
      <c r="N676" s="191"/>
      <c r="O676" s="191"/>
      <c r="P676" s="199"/>
      <c r="Q676" s="8"/>
      <c r="R676" s="8"/>
    </row>
    <row r="677" ht="15.75" customHeight="1">
      <c r="A677" s="11"/>
      <c r="B677" s="186"/>
      <c r="C677" s="187"/>
      <c r="D677" s="188"/>
      <c r="E677" s="189"/>
      <c r="F677" s="189"/>
      <c r="G677" s="188"/>
      <c r="H677" s="188"/>
      <c r="I677" s="186"/>
      <c r="J677" s="187"/>
      <c r="K677" s="188"/>
      <c r="L677" s="190"/>
      <c r="M677" s="190"/>
      <c r="N677" s="191"/>
      <c r="O677" s="191"/>
      <c r="P677" s="199"/>
      <c r="Q677" s="8"/>
      <c r="R677" s="8"/>
    </row>
    <row r="678" ht="15.75" customHeight="1">
      <c r="A678" s="11"/>
      <c r="B678" s="186"/>
      <c r="C678" s="187"/>
      <c r="D678" s="188"/>
      <c r="E678" s="189"/>
      <c r="F678" s="189"/>
      <c r="G678" s="188"/>
      <c r="H678" s="188"/>
      <c r="I678" s="186"/>
      <c r="J678" s="187"/>
      <c r="K678" s="188"/>
      <c r="L678" s="190"/>
      <c r="M678" s="190"/>
      <c r="N678" s="191"/>
      <c r="O678" s="191"/>
      <c r="P678" s="199"/>
      <c r="Q678" s="8"/>
      <c r="R678" s="8"/>
    </row>
    <row r="679" ht="15.75" customHeight="1">
      <c r="A679" s="11"/>
      <c r="B679" s="186"/>
      <c r="C679" s="187"/>
      <c r="D679" s="188"/>
      <c r="E679" s="189"/>
      <c r="F679" s="189"/>
      <c r="G679" s="188"/>
      <c r="H679" s="188"/>
      <c r="I679" s="186"/>
      <c r="J679" s="187"/>
      <c r="K679" s="188"/>
      <c r="L679" s="190"/>
      <c r="M679" s="190"/>
      <c r="N679" s="191"/>
      <c r="O679" s="191"/>
      <c r="P679" s="199"/>
      <c r="Q679" s="8"/>
      <c r="R679" s="8"/>
    </row>
    <row r="680" ht="15.75" customHeight="1">
      <c r="A680" s="11"/>
      <c r="B680" s="186"/>
      <c r="C680" s="187"/>
      <c r="D680" s="188"/>
      <c r="E680" s="189"/>
      <c r="F680" s="189"/>
      <c r="G680" s="188"/>
      <c r="H680" s="188"/>
      <c r="I680" s="186"/>
      <c r="J680" s="187"/>
      <c r="K680" s="188"/>
      <c r="L680" s="190"/>
      <c r="M680" s="190"/>
      <c r="N680" s="191"/>
      <c r="O680" s="191"/>
      <c r="P680" s="199"/>
      <c r="Q680" s="8"/>
      <c r="R680" s="8"/>
    </row>
    <row r="681" ht="15.75" customHeight="1">
      <c r="A681" s="11"/>
      <c r="B681" s="186"/>
      <c r="C681" s="187"/>
      <c r="D681" s="188"/>
      <c r="E681" s="189"/>
      <c r="F681" s="189"/>
      <c r="G681" s="188"/>
      <c r="H681" s="188"/>
      <c r="I681" s="186"/>
      <c r="J681" s="187"/>
      <c r="K681" s="188"/>
      <c r="L681" s="190"/>
      <c r="M681" s="190"/>
      <c r="N681" s="191"/>
      <c r="O681" s="191"/>
      <c r="P681" s="199"/>
      <c r="Q681" s="8"/>
      <c r="R681" s="8"/>
    </row>
    <row r="682" ht="15.75" customHeight="1">
      <c r="A682" s="11"/>
      <c r="B682" s="186"/>
      <c r="C682" s="187"/>
      <c r="D682" s="188"/>
      <c r="E682" s="189"/>
      <c r="F682" s="189"/>
      <c r="G682" s="188"/>
      <c r="H682" s="188"/>
      <c r="I682" s="186"/>
      <c r="J682" s="187"/>
      <c r="K682" s="188"/>
      <c r="L682" s="190"/>
      <c r="M682" s="190"/>
      <c r="N682" s="191"/>
      <c r="O682" s="191"/>
      <c r="P682" s="199"/>
      <c r="Q682" s="8"/>
      <c r="R682" s="8"/>
    </row>
    <row r="683" ht="15.75" customHeight="1">
      <c r="A683" s="11"/>
      <c r="B683" s="186"/>
      <c r="C683" s="187"/>
      <c r="D683" s="188"/>
      <c r="E683" s="189"/>
      <c r="F683" s="189"/>
      <c r="G683" s="188"/>
      <c r="H683" s="188"/>
      <c r="I683" s="186"/>
      <c r="J683" s="187"/>
      <c r="K683" s="188"/>
      <c r="L683" s="190"/>
      <c r="M683" s="190"/>
      <c r="N683" s="191"/>
      <c r="O683" s="191"/>
      <c r="P683" s="199"/>
      <c r="Q683" s="8"/>
      <c r="R683" s="8"/>
    </row>
    <row r="684" ht="15.75" customHeight="1">
      <c r="A684" s="11"/>
      <c r="B684" s="186"/>
      <c r="C684" s="187"/>
      <c r="D684" s="188"/>
      <c r="E684" s="189"/>
      <c r="F684" s="189"/>
      <c r="G684" s="188"/>
      <c r="H684" s="188"/>
      <c r="I684" s="186"/>
      <c r="J684" s="187"/>
      <c r="K684" s="188"/>
      <c r="L684" s="190"/>
      <c r="M684" s="190"/>
      <c r="N684" s="191"/>
      <c r="O684" s="191"/>
      <c r="P684" s="199"/>
      <c r="Q684" s="8"/>
      <c r="R684" s="8"/>
    </row>
    <row r="685" ht="15.75" customHeight="1">
      <c r="A685" s="11"/>
      <c r="B685" s="186"/>
      <c r="C685" s="187"/>
      <c r="D685" s="188"/>
      <c r="E685" s="189"/>
      <c r="F685" s="189"/>
      <c r="G685" s="188"/>
      <c r="H685" s="188"/>
      <c r="I685" s="186"/>
      <c r="J685" s="187"/>
      <c r="K685" s="188"/>
      <c r="L685" s="190"/>
      <c r="M685" s="190"/>
      <c r="N685" s="191"/>
      <c r="O685" s="191"/>
      <c r="P685" s="199"/>
      <c r="Q685" s="8"/>
      <c r="R685" s="8"/>
    </row>
    <row r="686" ht="15.75" customHeight="1">
      <c r="A686" s="11"/>
      <c r="B686" s="186"/>
      <c r="C686" s="187"/>
      <c r="D686" s="188"/>
      <c r="E686" s="189"/>
      <c r="F686" s="189"/>
      <c r="G686" s="188"/>
      <c r="H686" s="188"/>
      <c r="I686" s="186"/>
      <c r="J686" s="187"/>
      <c r="K686" s="188"/>
      <c r="L686" s="190"/>
      <c r="M686" s="190"/>
      <c r="N686" s="191"/>
      <c r="O686" s="191"/>
      <c r="P686" s="199"/>
      <c r="Q686" s="8"/>
      <c r="R686" s="8"/>
    </row>
    <row r="687" ht="15.75" customHeight="1">
      <c r="A687" s="11"/>
      <c r="B687" s="186"/>
      <c r="C687" s="187"/>
      <c r="D687" s="188"/>
      <c r="E687" s="189"/>
      <c r="F687" s="189"/>
      <c r="G687" s="188"/>
      <c r="H687" s="188"/>
      <c r="I687" s="186"/>
      <c r="J687" s="187"/>
      <c r="K687" s="188"/>
      <c r="L687" s="190"/>
      <c r="M687" s="190"/>
      <c r="N687" s="191"/>
      <c r="O687" s="191"/>
      <c r="P687" s="199"/>
      <c r="Q687" s="8"/>
      <c r="R687" s="8"/>
    </row>
    <row r="688" ht="15.75" customHeight="1">
      <c r="A688" s="11"/>
      <c r="B688" s="186"/>
      <c r="C688" s="187"/>
      <c r="D688" s="188"/>
      <c r="E688" s="189"/>
      <c r="F688" s="189"/>
      <c r="G688" s="188"/>
      <c r="H688" s="188"/>
      <c r="I688" s="186"/>
      <c r="J688" s="187"/>
      <c r="K688" s="188"/>
      <c r="L688" s="190"/>
      <c r="M688" s="190"/>
      <c r="N688" s="191"/>
      <c r="O688" s="191"/>
      <c r="P688" s="199"/>
      <c r="Q688" s="8"/>
      <c r="R688" s="8"/>
    </row>
    <row r="689" ht="15.75" customHeight="1">
      <c r="A689" s="11"/>
      <c r="B689" s="186"/>
      <c r="C689" s="187"/>
      <c r="D689" s="188"/>
      <c r="E689" s="189"/>
      <c r="F689" s="189"/>
      <c r="G689" s="188"/>
      <c r="H689" s="188"/>
      <c r="I689" s="186"/>
      <c r="J689" s="187"/>
      <c r="K689" s="188"/>
      <c r="L689" s="190"/>
      <c r="M689" s="190"/>
      <c r="N689" s="191"/>
      <c r="O689" s="191"/>
      <c r="P689" s="199"/>
      <c r="Q689" s="8"/>
      <c r="R689" s="8"/>
    </row>
    <row r="690" ht="15.75" customHeight="1">
      <c r="A690" s="11"/>
      <c r="B690" s="186"/>
      <c r="C690" s="187"/>
      <c r="D690" s="188"/>
      <c r="E690" s="189"/>
      <c r="F690" s="189"/>
      <c r="G690" s="188"/>
      <c r="H690" s="188"/>
      <c r="I690" s="186"/>
      <c r="J690" s="187"/>
      <c r="K690" s="188"/>
      <c r="L690" s="190"/>
      <c r="M690" s="190"/>
      <c r="N690" s="191"/>
      <c r="O690" s="191"/>
      <c r="P690" s="199"/>
      <c r="Q690" s="8"/>
      <c r="R690" s="8"/>
    </row>
    <row r="691" ht="15.75" customHeight="1">
      <c r="A691" s="11"/>
      <c r="B691" s="186"/>
      <c r="C691" s="187"/>
      <c r="D691" s="188"/>
      <c r="E691" s="189"/>
      <c r="F691" s="189"/>
      <c r="G691" s="188"/>
      <c r="H691" s="188"/>
      <c r="I691" s="186"/>
      <c r="J691" s="187"/>
      <c r="K691" s="188"/>
      <c r="L691" s="190"/>
      <c r="M691" s="190"/>
      <c r="N691" s="191"/>
      <c r="O691" s="191"/>
      <c r="P691" s="199"/>
      <c r="Q691" s="8"/>
      <c r="R691" s="8"/>
    </row>
    <row r="692" ht="15.75" customHeight="1">
      <c r="A692" s="11"/>
      <c r="B692" s="186"/>
      <c r="C692" s="187"/>
      <c r="D692" s="188"/>
      <c r="E692" s="189"/>
      <c r="F692" s="189"/>
      <c r="G692" s="188"/>
      <c r="H692" s="188"/>
      <c r="I692" s="186"/>
      <c r="J692" s="187"/>
      <c r="K692" s="188"/>
      <c r="L692" s="190"/>
      <c r="M692" s="190"/>
      <c r="N692" s="191"/>
      <c r="O692" s="191"/>
      <c r="P692" s="199"/>
      <c r="Q692" s="8"/>
      <c r="R692" s="8"/>
    </row>
    <row r="693" ht="15.75" customHeight="1">
      <c r="A693" s="11"/>
      <c r="B693" s="186"/>
      <c r="C693" s="187"/>
      <c r="D693" s="188"/>
      <c r="E693" s="189"/>
      <c r="F693" s="189"/>
      <c r="G693" s="188"/>
      <c r="H693" s="188"/>
      <c r="I693" s="186"/>
      <c r="J693" s="187"/>
      <c r="K693" s="188"/>
      <c r="L693" s="190"/>
      <c r="M693" s="190"/>
      <c r="N693" s="191"/>
      <c r="O693" s="191"/>
      <c r="P693" s="199"/>
      <c r="Q693" s="8"/>
      <c r="R693" s="8"/>
    </row>
    <row r="694" ht="15.75" customHeight="1">
      <c r="A694" s="11"/>
      <c r="B694" s="186"/>
      <c r="C694" s="187"/>
      <c r="D694" s="188"/>
      <c r="E694" s="189"/>
      <c r="F694" s="189"/>
      <c r="G694" s="188"/>
      <c r="H694" s="188"/>
      <c r="I694" s="186"/>
      <c r="J694" s="187"/>
      <c r="K694" s="188"/>
      <c r="L694" s="190"/>
      <c r="M694" s="190"/>
      <c r="N694" s="191"/>
      <c r="O694" s="191"/>
      <c r="P694" s="199"/>
      <c r="Q694" s="8"/>
      <c r="R694" s="8"/>
    </row>
    <row r="695" ht="15.75" customHeight="1">
      <c r="A695" s="11"/>
      <c r="B695" s="186"/>
      <c r="C695" s="187"/>
      <c r="D695" s="188"/>
      <c r="E695" s="189"/>
      <c r="F695" s="189"/>
      <c r="G695" s="188"/>
      <c r="H695" s="188"/>
      <c r="I695" s="186"/>
      <c r="J695" s="187"/>
      <c r="K695" s="188"/>
      <c r="L695" s="190"/>
      <c r="M695" s="190"/>
      <c r="N695" s="191"/>
      <c r="O695" s="191"/>
      <c r="P695" s="199"/>
      <c r="Q695" s="8"/>
      <c r="R695" s="8"/>
    </row>
    <row r="696" ht="15.75" customHeight="1">
      <c r="A696" s="11"/>
      <c r="B696" s="186"/>
      <c r="C696" s="187"/>
      <c r="D696" s="188"/>
      <c r="E696" s="189"/>
      <c r="F696" s="189"/>
      <c r="G696" s="188"/>
      <c r="H696" s="188"/>
      <c r="I696" s="186"/>
      <c r="J696" s="187"/>
      <c r="K696" s="188"/>
      <c r="L696" s="190"/>
      <c r="M696" s="190"/>
      <c r="N696" s="191"/>
      <c r="O696" s="191"/>
      <c r="P696" s="199"/>
      <c r="Q696" s="8"/>
      <c r="R696" s="8"/>
    </row>
    <row r="697" ht="15.75" customHeight="1">
      <c r="A697" s="11"/>
      <c r="B697" s="186"/>
      <c r="C697" s="187"/>
      <c r="D697" s="188"/>
      <c r="E697" s="189"/>
      <c r="F697" s="189"/>
      <c r="G697" s="188"/>
      <c r="H697" s="188"/>
      <c r="I697" s="186"/>
      <c r="J697" s="187"/>
      <c r="K697" s="188"/>
      <c r="L697" s="190"/>
      <c r="M697" s="190"/>
      <c r="N697" s="191"/>
      <c r="O697" s="191"/>
      <c r="P697" s="199"/>
      <c r="Q697" s="8"/>
      <c r="R697" s="8"/>
    </row>
    <row r="698" ht="15.75" customHeight="1">
      <c r="A698" s="11"/>
      <c r="B698" s="186"/>
      <c r="C698" s="187"/>
      <c r="D698" s="188"/>
      <c r="E698" s="189"/>
      <c r="F698" s="189"/>
      <c r="G698" s="188"/>
      <c r="H698" s="188"/>
      <c r="I698" s="186"/>
      <c r="J698" s="187"/>
      <c r="K698" s="188"/>
      <c r="L698" s="190"/>
      <c r="M698" s="190"/>
      <c r="N698" s="191"/>
      <c r="O698" s="191"/>
      <c r="P698" s="199"/>
      <c r="Q698" s="8"/>
      <c r="R698" s="8"/>
    </row>
    <row r="699" ht="15.75" customHeight="1">
      <c r="A699" s="11"/>
      <c r="B699" s="186"/>
      <c r="C699" s="187"/>
      <c r="D699" s="188"/>
      <c r="E699" s="189"/>
      <c r="F699" s="189"/>
      <c r="G699" s="188"/>
      <c r="H699" s="188"/>
      <c r="I699" s="186"/>
      <c r="J699" s="187"/>
      <c r="K699" s="188"/>
      <c r="L699" s="190"/>
      <c r="M699" s="190"/>
      <c r="N699" s="191"/>
      <c r="O699" s="191"/>
      <c r="P699" s="199"/>
      <c r="Q699" s="8"/>
      <c r="R699" s="8"/>
    </row>
    <row r="700" ht="15.75" customHeight="1">
      <c r="A700" s="11"/>
      <c r="B700" s="186"/>
      <c r="C700" s="187"/>
      <c r="D700" s="188"/>
      <c r="E700" s="189"/>
      <c r="F700" s="189"/>
      <c r="G700" s="188"/>
      <c r="H700" s="188"/>
      <c r="I700" s="186"/>
      <c r="J700" s="187"/>
      <c r="K700" s="188"/>
      <c r="L700" s="190"/>
      <c r="M700" s="190"/>
      <c r="N700" s="191"/>
      <c r="O700" s="191"/>
      <c r="P700" s="199"/>
      <c r="Q700" s="8"/>
      <c r="R700" s="8"/>
    </row>
    <row r="701" ht="15.75" customHeight="1">
      <c r="A701" s="11"/>
      <c r="B701" s="186"/>
      <c r="C701" s="187"/>
      <c r="D701" s="188"/>
      <c r="E701" s="189"/>
      <c r="F701" s="189"/>
      <c r="G701" s="188"/>
      <c r="H701" s="188"/>
      <c r="I701" s="186"/>
      <c r="J701" s="187"/>
      <c r="K701" s="188"/>
      <c r="L701" s="190"/>
      <c r="M701" s="190"/>
      <c r="N701" s="191"/>
      <c r="O701" s="191"/>
      <c r="P701" s="199"/>
      <c r="Q701" s="8"/>
      <c r="R701" s="8"/>
    </row>
    <row r="702" ht="15.75" customHeight="1">
      <c r="A702" s="11"/>
      <c r="B702" s="186"/>
      <c r="C702" s="187"/>
      <c r="D702" s="188"/>
      <c r="E702" s="189"/>
      <c r="F702" s="189"/>
      <c r="G702" s="188"/>
      <c r="H702" s="188"/>
      <c r="I702" s="186"/>
      <c r="J702" s="187"/>
      <c r="K702" s="188"/>
      <c r="L702" s="190"/>
      <c r="M702" s="190"/>
      <c r="N702" s="191"/>
      <c r="O702" s="191"/>
      <c r="P702" s="199"/>
      <c r="Q702" s="8"/>
      <c r="R702" s="8"/>
    </row>
    <row r="703" ht="15.75" customHeight="1">
      <c r="A703" s="11"/>
      <c r="B703" s="186"/>
      <c r="C703" s="187"/>
      <c r="D703" s="188"/>
      <c r="E703" s="189"/>
      <c r="F703" s="189"/>
      <c r="G703" s="188"/>
      <c r="H703" s="188"/>
      <c r="I703" s="186"/>
      <c r="J703" s="187"/>
      <c r="K703" s="188"/>
      <c r="L703" s="190"/>
      <c r="M703" s="190"/>
      <c r="N703" s="191"/>
      <c r="O703" s="191"/>
      <c r="P703" s="199"/>
      <c r="Q703" s="8"/>
      <c r="R703" s="8"/>
    </row>
    <row r="704" ht="15.75" customHeight="1">
      <c r="A704" s="11"/>
      <c r="B704" s="186"/>
      <c r="C704" s="187"/>
      <c r="D704" s="188"/>
      <c r="E704" s="189"/>
      <c r="F704" s="189"/>
      <c r="G704" s="188"/>
      <c r="H704" s="188"/>
      <c r="I704" s="186"/>
      <c r="J704" s="187"/>
      <c r="K704" s="188"/>
      <c r="L704" s="190"/>
      <c r="M704" s="190"/>
      <c r="N704" s="191"/>
      <c r="O704" s="191"/>
      <c r="P704" s="199"/>
      <c r="Q704" s="8"/>
      <c r="R704" s="8"/>
    </row>
    <row r="705" ht="15.75" customHeight="1">
      <c r="A705" s="11"/>
      <c r="B705" s="186"/>
      <c r="C705" s="187"/>
      <c r="D705" s="188"/>
      <c r="E705" s="189"/>
      <c r="F705" s="189"/>
      <c r="G705" s="188"/>
      <c r="H705" s="188"/>
      <c r="I705" s="186"/>
      <c r="J705" s="187"/>
      <c r="K705" s="188"/>
      <c r="L705" s="190"/>
      <c r="M705" s="190"/>
      <c r="N705" s="191"/>
      <c r="O705" s="191"/>
      <c r="P705" s="199"/>
      <c r="Q705" s="8"/>
      <c r="R705" s="8"/>
    </row>
    <row r="706" ht="15.75" customHeight="1">
      <c r="A706" s="11"/>
      <c r="B706" s="186"/>
      <c r="C706" s="187"/>
      <c r="D706" s="188"/>
      <c r="E706" s="189"/>
      <c r="F706" s="189"/>
      <c r="G706" s="188"/>
      <c r="H706" s="188"/>
      <c r="I706" s="186"/>
      <c r="J706" s="187"/>
      <c r="K706" s="188"/>
      <c r="L706" s="190"/>
      <c r="M706" s="190"/>
      <c r="N706" s="191"/>
      <c r="O706" s="191"/>
      <c r="P706" s="199"/>
      <c r="Q706" s="8"/>
      <c r="R706" s="8"/>
    </row>
    <row r="707" ht="15.75" customHeight="1">
      <c r="A707" s="11"/>
      <c r="B707" s="186"/>
      <c r="C707" s="187"/>
      <c r="D707" s="188"/>
      <c r="E707" s="189"/>
      <c r="F707" s="189"/>
      <c r="G707" s="188"/>
      <c r="H707" s="188"/>
      <c r="I707" s="186"/>
      <c r="J707" s="187"/>
      <c r="K707" s="188"/>
      <c r="L707" s="190"/>
      <c r="M707" s="190"/>
      <c r="N707" s="191"/>
      <c r="O707" s="191"/>
      <c r="P707" s="199"/>
      <c r="Q707" s="8"/>
      <c r="R707" s="8"/>
    </row>
    <row r="708" ht="15.75" customHeight="1">
      <c r="A708" s="11"/>
      <c r="B708" s="186"/>
      <c r="C708" s="187"/>
      <c r="D708" s="188"/>
      <c r="E708" s="189"/>
      <c r="F708" s="189"/>
      <c r="G708" s="188"/>
      <c r="H708" s="188"/>
      <c r="I708" s="186"/>
      <c r="J708" s="187"/>
      <c r="K708" s="188"/>
      <c r="L708" s="190"/>
      <c r="M708" s="190"/>
      <c r="N708" s="191"/>
      <c r="O708" s="191"/>
      <c r="P708" s="199"/>
      <c r="Q708" s="8"/>
      <c r="R708" s="8"/>
    </row>
    <row r="709" ht="15.75" customHeight="1">
      <c r="A709" s="11"/>
      <c r="B709" s="186"/>
      <c r="C709" s="187"/>
      <c r="D709" s="188"/>
      <c r="E709" s="189"/>
      <c r="F709" s="189"/>
      <c r="G709" s="188"/>
      <c r="H709" s="188"/>
      <c r="I709" s="186"/>
      <c r="J709" s="187"/>
      <c r="K709" s="188"/>
      <c r="L709" s="190"/>
      <c r="M709" s="190"/>
      <c r="N709" s="191"/>
      <c r="O709" s="191"/>
      <c r="P709" s="199"/>
      <c r="Q709" s="8"/>
      <c r="R709" s="8"/>
    </row>
    <row r="710" ht="15.75" customHeight="1">
      <c r="A710" s="11"/>
      <c r="B710" s="186"/>
      <c r="C710" s="187"/>
      <c r="D710" s="188"/>
      <c r="E710" s="189"/>
      <c r="F710" s="189"/>
      <c r="G710" s="188"/>
      <c r="H710" s="188"/>
      <c r="I710" s="186"/>
      <c r="J710" s="187"/>
      <c r="K710" s="188"/>
      <c r="L710" s="190"/>
      <c r="M710" s="190"/>
      <c r="N710" s="191"/>
      <c r="O710" s="191"/>
      <c r="P710" s="199"/>
      <c r="Q710" s="8"/>
      <c r="R710" s="8"/>
    </row>
    <row r="711" ht="15.75" customHeight="1">
      <c r="A711" s="11"/>
      <c r="B711" s="186"/>
      <c r="C711" s="187"/>
      <c r="D711" s="188"/>
      <c r="E711" s="189"/>
      <c r="F711" s="189"/>
      <c r="G711" s="188"/>
      <c r="H711" s="188"/>
      <c r="I711" s="186"/>
      <c r="J711" s="187"/>
      <c r="K711" s="188"/>
      <c r="L711" s="190"/>
      <c r="M711" s="190"/>
      <c r="N711" s="191"/>
      <c r="O711" s="191"/>
      <c r="P711" s="199"/>
      <c r="Q711" s="8"/>
      <c r="R711" s="8"/>
    </row>
    <row r="712" ht="15.75" customHeight="1">
      <c r="A712" s="11"/>
      <c r="B712" s="186"/>
      <c r="C712" s="187"/>
      <c r="D712" s="188"/>
      <c r="E712" s="189"/>
      <c r="F712" s="189"/>
      <c r="G712" s="188"/>
      <c r="H712" s="188"/>
      <c r="I712" s="186"/>
      <c r="J712" s="187"/>
      <c r="K712" s="188"/>
      <c r="L712" s="190"/>
      <c r="M712" s="190"/>
      <c r="N712" s="191"/>
      <c r="O712" s="191"/>
      <c r="P712" s="199"/>
      <c r="Q712" s="8"/>
      <c r="R712" s="8"/>
    </row>
    <row r="713" ht="15.75" customHeight="1">
      <c r="A713" s="11"/>
      <c r="B713" s="186"/>
      <c r="C713" s="187"/>
      <c r="D713" s="188"/>
      <c r="E713" s="189"/>
      <c r="F713" s="189"/>
      <c r="G713" s="188"/>
      <c r="H713" s="188"/>
      <c r="I713" s="186"/>
      <c r="J713" s="187"/>
      <c r="K713" s="188"/>
      <c r="L713" s="190"/>
      <c r="M713" s="190"/>
      <c r="N713" s="191"/>
      <c r="O713" s="191"/>
      <c r="P713" s="199"/>
      <c r="Q713" s="8"/>
      <c r="R713" s="8"/>
    </row>
    <row r="714" ht="15.75" customHeight="1">
      <c r="A714" s="11"/>
      <c r="B714" s="186"/>
      <c r="C714" s="187"/>
      <c r="D714" s="188"/>
      <c r="E714" s="189"/>
      <c r="F714" s="189"/>
      <c r="G714" s="188"/>
      <c r="H714" s="188"/>
      <c r="I714" s="186"/>
      <c r="J714" s="187"/>
      <c r="K714" s="188"/>
      <c r="L714" s="190"/>
      <c r="M714" s="190"/>
      <c r="N714" s="191"/>
      <c r="O714" s="191"/>
      <c r="P714" s="199"/>
      <c r="Q714" s="8"/>
      <c r="R714" s="8"/>
    </row>
    <row r="715" ht="15.75" customHeight="1">
      <c r="A715" s="11"/>
      <c r="B715" s="186"/>
      <c r="C715" s="187"/>
      <c r="D715" s="188"/>
      <c r="E715" s="189"/>
      <c r="F715" s="189"/>
      <c r="G715" s="188"/>
      <c r="H715" s="188"/>
      <c r="I715" s="186"/>
      <c r="J715" s="187"/>
      <c r="K715" s="188"/>
      <c r="L715" s="190"/>
      <c r="M715" s="190"/>
      <c r="N715" s="191"/>
      <c r="O715" s="191"/>
      <c r="P715" s="199"/>
      <c r="Q715" s="8"/>
      <c r="R715" s="8"/>
    </row>
    <row r="716" ht="15.75" customHeight="1">
      <c r="A716" s="11"/>
      <c r="B716" s="186"/>
      <c r="C716" s="187"/>
      <c r="D716" s="188"/>
      <c r="E716" s="189"/>
      <c r="F716" s="189"/>
      <c r="G716" s="188"/>
      <c r="H716" s="188"/>
      <c r="I716" s="186"/>
      <c r="J716" s="187"/>
      <c r="K716" s="188"/>
      <c r="L716" s="190"/>
      <c r="M716" s="190"/>
      <c r="N716" s="191"/>
      <c r="O716" s="191"/>
      <c r="P716" s="199"/>
      <c r="Q716" s="8"/>
      <c r="R716" s="8"/>
    </row>
    <row r="717" ht="15.75" customHeight="1">
      <c r="A717" s="11"/>
      <c r="B717" s="186"/>
      <c r="C717" s="187"/>
      <c r="D717" s="188"/>
      <c r="E717" s="189"/>
      <c r="F717" s="189"/>
      <c r="G717" s="188"/>
      <c r="H717" s="188"/>
      <c r="I717" s="186"/>
      <c r="J717" s="187"/>
      <c r="K717" s="188"/>
      <c r="L717" s="190"/>
      <c r="M717" s="190"/>
      <c r="N717" s="191"/>
      <c r="O717" s="191"/>
      <c r="P717" s="199"/>
      <c r="Q717" s="8"/>
      <c r="R717" s="8"/>
    </row>
    <row r="718" ht="15.75" customHeight="1">
      <c r="A718" s="11"/>
      <c r="B718" s="186"/>
      <c r="C718" s="187"/>
      <c r="D718" s="188"/>
      <c r="E718" s="189"/>
      <c r="F718" s="189"/>
      <c r="G718" s="188"/>
      <c r="H718" s="188"/>
      <c r="I718" s="186"/>
      <c r="J718" s="187"/>
      <c r="K718" s="188"/>
      <c r="L718" s="190"/>
      <c r="M718" s="190"/>
      <c r="N718" s="191"/>
      <c r="O718" s="191"/>
      <c r="P718" s="199"/>
      <c r="Q718" s="8"/>
      <c r="R718" s="8"/>
    </row>
    <row r="719" ht="15.75" customHeight="1">
      <c r="A719" s="11"/>
      <c r="B719" s="186"/>
      <c r="C719" s="187"/>
      <c r="D719" s="188"/>
      <c r="E719" s="189"/>
      <c r="F719" s="189"/>
      <c r="G719" s="188"/>
      <c r="H719" s="188"/>
      <c r="I719" s="186"/>
      <c r="J719" s="187"/>
      <c r="K719" s="188"/>
      <c r="L719" s="190"/>
      <c r="M719" s="190"/>
      <c r="N719" s="191"/>
      <c r="O719" s="191"/>
      <c r="P719" s="199"/>
      <c r="Q719" s="8"/>
      <c r="R719" s="8"/>
    </row>
    <row r="720" ht="15.75" customHeight="1">
      <c r="A720" s="11"/>
      <c r="B720" s="186"/>
      <c r="C720" s="187"/>
      <c r="D720" s="188"/>
      <c r="E720" s="189"/>
      <c r="F720" s="189"/>
      <c r="G720" s="188"/>
      <c r="H720" s="188"/>
      <c r="I720" s="186"/>
      <c r="J720" s="187"/>
      <c r="K720" s="188"/>
      <c r="L720" s="190"/>
      <c r="M720" s="190"/>
      <c r="N720" s="191"/>
      <c r="O720" s="191"/>
      <c r="P720" s="199"/>
      <c r="Q720" s="8"/>
      <c r="R720" s="8"/>
    </row>
    <row r="721" ht="15.75" customHeight="1">
      <c r="A721" s="11"/>
      <c r="B721" s="186"/>
      <c r="C721" s="187"/>
      <c r="D721" s="188"/>
      <c r="E721" s="189"/>
      <c r="F721" s="189"/>
      <c r="G721" s="188"/>
      <c r="H721" s="188"/>
      <c r="I721" s="186"/>
      <c r="J721" s="187"/>
      <c r="K721" s="188"/>
      <c r="L721" s="190"/>
      <c r="M721" s="190"/>
      <c r="N721" s="191"/>
      <c r="O721" s="191"/>
      <c r="P721" s="199"/>
      <c r="Q721" s="8"/>
      <c r="R721" s="8"/>
    </row>
    <row r="722" ht="15.75" customHeight="1">
      <c r="A722" s="11"/>
      <c r="B722" s="186"/>
      <c r="C722" s="187"/>
      <c r="D722" s="188"/>
      <c r="E722" s="189"/>
      <c r="F722" s="189"/>
      <c r="G722" s="188"/>
      <c r="H722" s="188"/>
      <c r="I722" s="186"/>
      <c r="J722" s="187"/>
      <c r="K722" s="188"/>
      <c r="L722" s="190"/>
      <c r="M722" s="190"/>
      <c r="N722" s="191"/>
      <c r="O722" s="191"/>
      <c r="P722" s="199"/>
      <c r="Q722" s="8"/>
      <c r="R722" s="8"/>
    </row>
    <row r="723" ht="15.75" customHeight="1">
      <c r="A723" s="11"/>
      <c r="B723" s="186"/>
      <c r="C723" s="187"/>
      <c r="D723" s="188"/>
      <c r="E723" s="189"/>
      <c r="F723" s="189"/>
      <c r="G723" s="188"/>
      <c r="H723" s="188"/>
      <c r="I723" s="186"/>
      <c r="J723" s="187"/>
      <c r="K723" s="188"/>
      <c r="L723" s="190"/>
      <c r="M723" s="190"/>
      <c r="N723" s="191"/>
      <c r="O723" s="191"/>
      <c r="P723" s="199"/>
      <c r="Q723" s="8"/>
      <c r="R723" s="8"/>
    </row>
    <row r="724" ht="15.75" customHeight="1">
      <c r="A724" s="11"/>
      <c r="B724" s="186"/>
      <c r="C724" s="187"/>
      <c r="D724" s="188"/>
      <c r="E724" s="189"/>
      <c r="F724" s="189"/>
      <c r="G724" s="188"/>
      <c r="H724" s="188"/>
      <c r="I724" s="186"/>
      <c r="J724" s="187"/>
      <c r="K724" s="188"/>
      <c r="L724" s="190"/>
      <c r="M724" s="190"/>
      <c r="N724" s="191"/>
      <c r="O724" s="191"/>
      <c r="P724" s="199"/>
      <c r="Q724" s="8"/>
      <c r="R724" s="8"/>
    </row>
    <row r="725" ht="15.75" customHeight="1">
      <c r="A725" s="11"/>
      <c r="B725" s="186"/>
      <c r="C725" s="187"/>
      <c r="D725" s="188"/>
      <c r="E725" s="189"/>
      <c r="F725" s="189"/>
      <c r="G725" s="188"/>
      <c r="H725" s="188"/>
      <c r="I725" s="186"/>
      <c r="J725" s="187"/>
      <c r="K725" s="188"/>
      <c r="L725" s="190"/>
      <c r="M725" s="190"/>
      <c r="N725" s="191"/>
      <c r="O725" s="191"/>
      <c r="P725" s="199"/>
      <c r="Q725" s="8"/>
      <c r="R725" s="8"/>
    </row>
    <row r="726" ht="15.75" customHeight="1">
      <c r="A726" s="11"/>
      <c r="B726" s="186"/>
      <c r="C726" s="187"/>
      <c r="D726" s="188"/>
      <c r="E726" s="189"/>
      <c r="F726" s="189"/>
      <c r="G726" s="188"/>
      <c r="H726" s="188"/>
      <c r="I726" s="186"/>
      <c r="J726" s="187"/>
      <c r="K726" s="188"/>
      <c r="L726" s="190"/>
      <c r="M726" s="190"/>
      <c r="N726" s="191"/>
      <c r="O726" s="191"/>
      <c r="P726" s="199"/>
      <c r="Q726" s="8"/>
      <c r="R726" s="8"/>
    </row>
    <row r="727" ht="15.75" customHeight="1">
      <c r="A727" s="11"/>
      <c r="B727" s="186"/>
      <c r="C727" s="187"/>
      <c r="D727" s="188"/>
      <c r="E727" s="189"/>
      <c r="F727" s="189"/>
      <c r="G727" s="188"/>
      <c r="H727" s="188"/>
      <c r="I727" s="186"/>
      <c r="J727" s="187"/>
      <c r="K727" s="188"/>
      <c r="L727" s="190"/>
      <c r="M727" s="190"/>
      <c r="N727" s="191"/>
      <c r="O727" s="191"/>
      <c r="P727" s="199"/>
      <c r="Q727" s="8"/>
      <c r="R727" s="8"/>
    </row>
    <row r="728" ht="15.75" customHeight="1">
      <c r="A728" s="11"/>
      <c r="B728" s="186"/>
      <c r="C728" s="187"/>
      <c r="D728" s="188"/>
      <c r="E728" s="189"/>
      <c r="F728" s="189"/>
      <c r="G728" s="188"/>
      <c r="H728" s="188"/>
      <c r="I728" s="186"/>
      <c r="J728" s="187"/>
      <c r="K728" s="188"/>
      <c r="L728" s="190"/>
      <c r="M728" s="190"/>
      <c r="N728" s="191"/>
      <c r="O728" s="191"/>
      <c r="P728" s="199"/>
      <c r="Q728" s="8"/>
      <c r="R728" s="8"/>
    </row>
    <row r="729" ht="15.75" customHeight="1">
      <c r="A729" s="11"/>
      <c r="B729" s="186"/>
      <c r="C729" s="187"/>
      <c r="D729" s="188"/>
      <c r="E729" s="189"/>
      <c r="F729" s="189"/>
      <c r="G729" s="188"/>
      <c r="H729" s="188"/>
      <c r="I729" s="186"/>
      <c r="J729" s="187"/>
      <c r="K729" s="188"/>
      <c r="L729" s="190"/>
      <c r="M729" s="190"/>
      <c r="N729" s="191"/>
      <c r="O729" s="191"/>
      <c r="P729" s="199"/>
      <c r="Q729" s="8"/>
      <c r="R729" s="8"/>
    </row>
    <row r="730" ht="15.75" customHeight="1">
      <c r="A730" s="11"/>
      <c r="B730" s="186"/>
      <c r="C730" s="187"/>
      <c r="D730" s="188"/>
      <c r="E730" s="189"/>
      <c r="F730" s="189"/>
      <c r="G730" s="188"/>
      <c r="H730" s="188"/>
      <c r="I730" s="186"/>
      <c r="J730" s="187"/>
      <c r="K730" s="188"/>
      <c r="L730" s="190"/>
      <c r="M730" s="190"/>
      <c r="N730" s="191"/>
      <c r="O730" s="191"/>
      <c r="P730" s="199"/>
      <c r="Q730" s="8"/>
      <c r="R730" s="8"/>
    </row>
    <row r="731" ht="15.75" customHeight="1">
      <c r="A731" s="11"/>
      <c r="B731" s="186"/>
      <c r="C731" s="187"/>
      <c r="D731" s="188"/>
      <c r="E731" s="189"/>
      <c r="F731" s="189"/>
      <c r="G731" s="188"/>
      <c r="H731" s="188"/>
      <c r="I731" s="186"/>
      <c r="J731" s="187"/>
      <c r="K731" s="188"/>
      <c r="L731" s="190"/>
      <c r="M731" s="190"/>
      <c r="N731" s="191"/>
      <c r="O731" s="191"/>
      <c r="P731" s="199"/>
      <c r="Q731" s="8"/>
      <c r="R731" s="8"/>
    </row>
    <row r="732" ht="15.75" customHeight="1">
      <c r="A732" s="11"/>
      <c r="B732" s="186"/>
      <c r="C732" s="187"/>
      <c r="D732" s="188"/>
      <c r="E732" s="189"/>
      <c r="F732" s="189"/>
      <c r="G732" s="188"/>
      <c r="H732" s="188"/>
      <c r="I732" s="186"/>
      <c r="J732" s="187"/>
      <c r="K732" s="188"/>
      <c r="L732" s="190"/>
      <c r="M732" s="190"/>
      <c r="N732" s="191"/>
      <c r="O732" s="191"/>
      <c r="P732" s="199"/>
      <c r="Q732" s="8"/>
      <c r="R732" s="8"/>
    </row>
    <row r="733" ht="15.75" customHeight="1">
      <c r="A733" s="11"/>
      <c r="B733" s="186"/>
      <c r="C733" s="187"/>
      <c r="D733" s="188"/>
      <c r="E733" s="189"/>
      <c r="F733" s="189"/>
      <c r="G733" s="188"/>
      <c r="H733" s="188"/>
      <c r="I733" s="186"/>
      <c r="J733" s="187"/>
      <c r="K733" s="188"/>
      <c r="L733" s="190"/>
      <c r="M733" s="190"/>
      <c r="N733" s="191"/>
      <c r="O733" s="191"/>
      <c r="P733" s="199"/>
      <c r="Q733" s="8"/>
      <c r="R733" s="8"/>
    </row>
    <row r="734" ht="15.75" customHeight="1">
      <c r="A734" s="11"/>
      <c r="B734" s="186"/>
      <c r="C734" s="187"/>
      <c r="D734" s="188"/>
      <c r="E734" s="189"/>
      <c r="F734" s="189"/>
      <c r="G734" s="188"/>
      <c r="H734" s="188"/>
      <c r="I734" s="186"/>
      <c r="J734" s="187"/>
      <c r="K734" s="188"/>
      <c r="L734" s="190"/>
      <c r="M734" s="190"/>
      <c r="N734" s="191"/>
      <c r="O734" s="191"/>
      <c r="P734" s="199"/>
      <c r="Q734" s="8"/>
      <c r="R734" s="8"/>
    </row>
    <row r="735" ht="15.75" customHeight="1">
      <c r="A735" s="11"/>
      <c r="B735" s="186"/>
      <c r="C735" s="187"/>
      <c r="D735" s="188"/>
      <c r="E735" s="189"/>
      <c r="F735" s="189"/>
      <c r="G735" s="188"/>
      <c r="H735" s="188"/>
      <c r="I735" s="186"/>
      <c r="J735" s="187"/>
      <c r="K735" s="188"/>
      <c r="L735" s="190"/>
      <c r="M735" s="190"/>
      <c r="N735" s="191"/>
      <c r="O735" s="191"/>
      <c r="P735" s="199"/>
      <c r="Q735" s="8"/>
      <c r="R735" s="8"/>
    </row>
    <row r="736" ht="15.75" customHeight="1">
      <c r="A736" s="11"/>
      <c r="B736" s="186"/>
      <c r="C736" s="187"/>
      <c r="D736" s="188"/>
      <c r="E736" s="189"/>
      <c r="F736" s="189"/>
      <c r="G736" s="188"/>
      <c r="H736" s="188"/>
      <c r="I736" s="186"/>
      <c r="J736" s="187"/>
      <c r="K736" s="188"/>
      <c r="L736" s="190"/>
      <c r="M736" s="190"/>
      <c r="N736" s="191"/>
      <c r="O736" s="191"/>
      <c r="P736" s="199"/>
      <c r="Q736" s="8"/>
      <c r="R736" s="8"/>
    </row>
    <row r="737" ht="15.75" customHeight="1">
      <c r="A737" s="11"/>
      <c r="B737" s="186"/>
      <c r="C737" s="187"/>
      <c r="D737" s="188"/>
      <c r="E737" s="189"/>
      <c r="F737" s="189"/>
      <c r="G737" s="188"/>
      <c r="H737" s="188"/>
      <c r="I737" s="186"/>
      <c r="J737" s="187"/>
      <c r="K737" s="188"/>
      <c r="L737" s="190"/>
      <c r="M737" s="190"/>
      <c r="N737" s="191"/>
      <c r="O737" s="191"/>
      <c r="P737" s="199"/>
      <c r="Q737" s="8"/>
      <c r="R737" s="8"/>
    </row>
    <row r="738" ht="15.75" customHeight="1">
      <c r="A738" s="11"/>
      <c r="B738" s="186"/>
      <c r="C738" s="187"/>
      <c r="D738" s="188"/>
      <c r="E738" s="189"/>
      <c r="F738" s="189"/>
      <c r="G738" s="188"/>
      <c r="H738" s="188"/>
      <c r="I738" s="186"/>
      <c r="J738" s="187"/>
      <c r="K738" s="188"/>
      <c r="L738" s="190"/>
      <c r="M738" s="190"/>
      <c r="N738" s="191"/>
      <c r="O738" s="191"/>
      <c r="P738" s="199"/>
      <c r="Q738" s="8"/>
      <c r="R738" s="8"/>
    </row>
    <row r="739" ht="15.75" customHeight="1">
      <c r="A739" s="11"/>
      <c r="B739" s="186"/>
      <c r="C739" s="187"/>
      <c r="D739" s="188"/>
      <c r="E739" s="189"/>
      <c r="F739" s="189"/>
      <c r="G739" s="188"/>
      <c r="H739" s="188"/>
      <c r="I739" s="186"/>
      <c r="J739" s="187"/>
      <c r="K739" s="188"/>
      <c r="L739" s="190"/>
      <c r="M739" s="190"/>
      <c r="N739" s="191"/>
      <c r="O739" s="191"/>
      <c r="P739" s="199"/>
      <c r="Q739" s="8"/>
      <c r="R739" s="8"/>
    </row>
    <row r="740" ht="15.75" customHeight="1">
      <c r="A740" s="11"/>
      <c r="B740" s="186"/>
      <c r="C740" s="187"/>
      <c r="D740" s="188"/>
      <c r="E740" s="189"/>
      <c r="F740" s="189"/>
      <c r="G740" s="188"/>
      <c r="H740" s="188"/>
      <c r="I740" s="186"/>
      <c r="J740" s="187"/>
      <c r="K740" s="188"/>
      <c r="L740" s="190"/>
      <c r="M740" s="190"/>
      <c r="N740" s="191"/>
      <c r="O740" s="191"/>
      <c r="P740" s="199"/>
      <c r="Q740" s="8"/>
      <c r="R740" s="8"/>
    </row>
    <row r="741" ht="15.75" customHeight="1">
      <c r="A741" s="11"/>
      <c r="B741" s="186"/>
      <c r="C741" s="187"/>
      <c r="D741" s="188"/>
      <c r="E741" s="189"/>
      <c r="F741" s="189"/>
      <c r="G741" s="188"/>
      <c r="H741" s="188"/>
      <c r="I741" s="186"/>
      <c r="J741" s="187"/>
      <c r="K741" s="188"/>
      <c r="L741" s="190"/>
      <c r="M741" s="190"/>
      <c r="N741" s="191"/>
      <c r="O741" s="191"/>
      <c r="P741" s="199"/>
      <c r="Q741" s="8"/>
      <c r="R741" s="8"/>
    </row>
    <row r="742" ht="15.75" customHeight="1">
      <c r="A742" s="11"/>
      <c r="B742" s="186"/>
      <c r="C742" s="187"/>
      <c r="D742" s="188"/>
      <c r="E742" s="189"/>
      <c r="F742" s="189"/>
      <c r="G742" s="188"/>
      <c r="H742" s="188"/>
      <c r="I742" s="186"/>
      <c r="J742" s="187"/>
      <c r="K742" s="188"/>
      <c r="L742" s="190"/>
      <c r="M742" s="190"/>
      <c r="N742" s="191"/>
      <c r="O742" s="191"/>
      <c r="P742" s="199"/>
      <c r="Q742" s="8"/>
      <c r="R742" s="8"/>
    </row>
    <row r="743" ht="15.75" customHeight="1">
      <c r="A743" s="11"/>
      <c r="B743" s="186"/>
      <c r="C743" s="187"/>
      <c r="D743" s="188"/>
      <c r="E743" s="189"/>
      <c r="F743" s="189"/>
      <c r="G743" s="188"/>
      <c r="H743" s="188"/>
      <c r="I743" s="186"/>
      <c r="J743" s="187"/>
      <c r="K743" s="188"/>
      <c r="L743" s="190"/>
      <c r="M743" s="190"/>
      <c r="N743" s="191"/>
      <c r="O743" s="191"/>
      <c r="P743" s="199"/>
      <c r="Q743" s="8"/>
      <c r="R743" s="8"/>
    </row>
    <row r="744" ht="15.75" customHeight="1">
      <c r="A744" s="11"/>
      <c r="B744" s="186"/>
      <c r="C744" s="187"/>
      <c r="D744" s="188"/>
      <c r="E744" s="189"/>
      <c r="F744" s="189"/>
      <c r="G744" s="188"/>
      <c r="H744" s="188"/>
      <c r="I744" s="186"/>
      <c r="J744" s="187"/>
      <c r="K744" s="188"/>
      <c r="L744" s="190"/>
      <c r="M744" s="190"/>
      <c r="N744" s="191"/>
      <c r="O744" s="191"/>
      <c r="P744" s="199"/>
      <c r="Q744" s="8"/>
      <c r="R744" s="8"/>
    </row>
    <row r="745" ht="15.75" customHeight="1">
      <c r="A745" s="11"/>
      <c r="B745" s="186"/>
      <c r="C745" s="187"/>
      <c r="D745" s="188"/>
      <c r="E745" s="189"/>
      <c r="F745" s="189"/>
      <c r="G745" s="188"/>
      <c r="H745" s="188"/>
      <c r="I745" s="186"/>
      <c r="J745" s="187"/>
      <c r="K745" s="188"/>
      <c r="L745" s="190"/>
      <c r="M745" s="190"/>
      <c r="N745" s="191"/>
      <c r="O745" s="191"/>
      <c r="P745" s="199"/>
      <c r="Q745" s="8"/>
      <c r="R745" s="8"/>
    </row>
    <row r="746" ht="15.75" customHeight="1">
      <c r="A746" s="11"/>
      <c r="B746" s="186"/>
      <c r="C746" s="187"/>
      <c r="D746" s="188"/>
      <c r="E746" s="189"/>
      <c r="F746" s="189"/>
      <c r="G746" s="188"/>
      <c r="H746" s="188"/>
      <c r="I746" s="186"/>
      <c r="J746" s="187"/>
      <c r="K746" s="188"/>
      <c r="L746" s="190"/>
      <c r="M746" s="190"/>
      <c r="N746" s="191"/>
      <c r="O746" s="191"/>
      <c r="P746" s="199"/>
      <c r="Q746" s="8"/>
      <c r="R746" s="8"/>
    </row>
    <row r="747" ht="15.75" customHeight="1">
      <c r="A747" s="11"/>
      <c r="B747" s="186"/>
      <c r="C747" s="187"/>
      <c r="D747" s="188"/>
      <c r="E747" s="189"/>
      <c r="F747" s="189"/>
      <c r="G747" s="188"/>
      <c r="H747" s="188"/>
      <c r="I747" s="186"/>
      <c r="J747" s="187"/>
      <c r="K747" s="188"/>
      <c r="L747" s="190"/>
      <c r="M747" s="190"/>
      <c r="N747" s="191"/>
      <c r="O747" s="191"/>
      <c r="P747" s="199"/>
      <c r="Q747" s="8"/>
      <c r="R747" s="8"/>
    </row>
    <row r="748" ht="15.75" customHeight="1">
      <c r="A748" s="11"/>
      <c r="B748" s="186"/>
      <c r="C748" s="187"/>
      <c r="D748" s="188"/>
      <c r="E748" s="189"/>
      <c r="F748" s="189"/>
      <c r="G748" s="188"/>
      <c r="H748" s="188"/>
      <c r="I748" s="186"/>
      <c r="J748" s="187"/>
      <c r="K748" s="188"/>
      <c r="L748" s="190"/>
      <c r="M748" s="190"/>
      <c r="N748" s="191"/>
      <c r="O748" s="191"/>
      <c r="P748" s="199"/>
      <c r="Q748" s="8"/>
      <c r="R748" s="8"/>
    </row>
    <row r="749" ht="15.75" customHeight="1">
      <c r="A749" s="11"/>
      <c r="B749" s="186"/>
      <c r="C749" s="187"/>
      <c r="D749" s="188"/>
      <c r="E749" s="189"/>
      <c r="F749" s="189"/>
      <c r="G749" s="188"/>
      <c r="H749" s="188"/>
      <c r="I749" s="186"/>
      <c r="J749" s="187"/>
      <c r="K749" s="188"/>
      <c r="L749" s="190"/>
      <c r="M749" s="190"/>
      <c r="N749" s="191"/>
      <c r="O749" s="191"/>
      <c r="P749" s="199"/>
      <c r="Q749" s="8"/>
      <c r="R749" s="8"/>
    </row>
  </sheetData>
  <autoFilter ref="$A$17:$R$351"/>
  <mergeCells count="5">
    <mergeCell ref="D1:J1"/>
    <mergeCell ref="K1:L1"/>
    <mergeCell ref="B2:O2"/>
    <mergeCell ref="B3:O3"/>
    <mergeCell ref="B57:D57"/>
  </mergeCells>
  <dataValidations>
    <dataValidation type="list" allowBlank="1" showErrorMessage="1" sqref="I19:I26 I28:I31 I33:I34 I36:I42 I44 I46:I51 I54:I56 I58:I63 I66:I69 I76:I77 I81:I82 I86:I87 I90:I101 I103:I104 I107:I110 I112:I113 I115:I121 I130:I351">
      <formula1>'Прайс материалы'!$A:$A</formula1>
    </dataValidation>
    <dataValidation type="list" allowBlank="1" showErrorMessage="1" sqref="B19:B22 B24:B26 B28:B31 B33:B34 B36:B39 B41:B44 B46:B56 B58:B61 B65:B69 B72:B76 B80:B87 B90:B101 B103:B110 B112:B113 B115:B121 B130:B351">
      <formula1>'Прайс работы и услуги'!$B:$B</formula1>
    </dataValidation>
    <dataValidation type="list" allowBlank="1" showErrorMessage="1" sqref="A19:A26 A28:A31 A33:A34 A36:A44 A46:A56 A58:A87 A90:A101 A103:A110 A112:A113 A115:A121 A130:A351">
      <formula1>'С изменениями '!$B$4:$B$11</formula1>
    </dataValidation>
  </dataValidations>
  <printOptions horizontalCentered="1"/>
  <pageMargins bottom="0.75" footer="0.0" header="0.0" left="0.25" right="0.25" top="0.75"/>
  <pageSetup fitToHeight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1.63"/>
  </cols>
  <sheetData>
    <row r="1">
      <c r="A1" s="359" t="str">
        <f>IFERROR(__xludf.DUMMYFUNCTION("IMPORTRANGE(""https://docs.google.com/spreadsheets/d/1no7BPA_PSftiSzljJ1FF3cJsgAwk--2qa-5yN3mUbi8/edit?gid=231720138#gid=231720138"",""Прайс материалы!A1:i1000"")"),"#REF!")</f>
        <v>#REF!</v>
      </c>
      <c r="B1" s="359"/>
      <c r="C1" s="359"/>
      <c r="D1" s="359"/>
      <c r="E1" s="359"/>
      <c r="F1" s="359"/>
      <c r="G1" s="359"/>
      <c r="H1" s="359"/>
      <c r="I1" s="359"/>
    </row>
  </sheetData>
  <autoFilter ref="$A$1:$I$256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65.75"/>
  </cols>
  <sheetData>
    <row r="1">
      <c r="A1" s="360"/>
      <c r="B1" s="360" t="str">
        <f>IFERROR(__xludf.DUMMYFUNCTION("IMPORTRANGE(""https://docs.google.com/spreadsheets/d/1no7BPA_PSftiSzljJ1FF3cJsgAwk--2qa-5yN3mUbi8/edit?gid=231720138#gid=231720138"",""Прайс работы и услуги!A1:i1000"")"),"#REF!")</f>
        <v>#REF!</v>
      </c>
      <c r="C1" s="360"/>
      <c r="D1" s="360"/>
      <c r="E1" s="360"/>
      <c r="F1" s="360"/>
      <c r="G1" s="360"/>
      <c r="H1" s="360"/>
      <c r="I1" s="360"/>
    </row>
  </sheetData>
  <drawing r:id="rId1"/>
</worksheet>
</file>